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823" activeTab="0"/>
  </bookViews>
  <sheets>
    <sheet name="収支計算書_助成事業者用" sheetId="1" r:id="rId1"/>
    <sheet name="収支簿_助成事業者用" sheetId="2" r:id="rId2"/>
    <sheet name="【削除禁止】収支簿データ" sheetId="3" r:id="rId3"/>
  </sheets>
  <definedNames>
    <definedName name="_xlnm._FilterDatabase" localSheetId="1" hidden="1">'収支簿_助成事業者用'!$C$6:$AJ$48</definedName>
    <definedName name="_xlnm.Print_Area" localSheetId="2">'【削除禁止】収支簿データ'!$A$1:$K$79</definedName>
    <definedName name="_xlnm.Print_Area" localSheetId="0">'収支計算書_助成事業者用'!$A$1:$J$39</definedName>
    <definedName name="_xlnm.Print_Area" localSheetId="1">'収支簿_助成事業者用'!$A$1:$AN$48</definedName>
    <definedName name="_xlnm.Print_Titles" localSheetId="1">'収支簿_助成事業者用'!$4:$5</definedName>
    <definedName name="くじ助成金収入">'【削除禁止】収支簿データ'!$B$59:$C$59</definedName>
    <definedName name="スポーツ団体スポーツ活動助成">'【削除禁止】収支簿データ'!$C$16:$C$29</definedName>
    <definedName name="スポーツ用具費">'【削除禁止】収支簿データ'!$B$71:$F$71</definedName>
    <definedName name="その他">'【削除禁止】収支簿データ'!$B$80:$H$80</definedName>
    <definedName name="その他収入">'【削除禁止】収支簿データ'!$B$64:$F$64</definedName>
    <definedName name="委託費">'【削除禁止】収支簿データ'!$B$75:$F$75</definedName>
    <definedName name="印刷製本費">'【削除禁止】収支簿データ'!$B$73:$E$73</definedName>
    <definedName name="会議費">'【削除禁止】収支簿データ'!$B$77:$C$77</definedName>
    <definedName name="協賛金収入">'【削除禁止】収支簿データ'!$B$60:$E$60</definedName>
    <definedName name="経理区分">'【削除禁止】収支簿データ'!$A$59:$A$80</definedName>
    <definedName name="国際競技大会開催助成">'【削除禁止】収支簿データ'!$C$30:$C$31</definedName>
    <definedName name="雑役務費">'【削除禁止】収支簿データ'!$B$78:$N$78</definedName>
    <definedName name="参加料収入">'【削除禁止】収支簿データ'!$B$62:$D$62</definedName>
    <definedName name="借料及び損料">'【削除禁止】収支簿データ'!$B$69:$G$69</definedName>
    <definedName name="種別">'【削除禁止】収支簿データ'!$H$2:$H$5</definedName>
    <definedName name="諸謝金">'【削除禁止】収支簿データ'!$B$65:$K$65</definedName>
    <definedName name="助成区分">'【削除禁止】収支簿データ'!$A$2:$A$9</definedName>
    <definedName name="助成事業細目名">'【削除禁止】収支簿データ'!$C$2:$C$40</definedName>
    <definedName name="助成事業名">'【削除禁止】収支簿データ'!$B$2:$B$22</definedName>
    <definedName name="将来性を有する競技者の発掘及び育成活動助成">'【削除禁止】収支簿データ'!$C$14:$C$15</definedName>
    <definedName name="消耗品費">'【削除禁止】収支簿データ'!$B$70:$F$70</definedName>
    <definedName name="総合型地域スポーツクラブ活動助成">'【削除禁止】収支簿データ'!$C$3:$C$8</definedName>
    <definedName name="滞在費">'【削除禁止】収支簿データ'!$B$68:$D$68</definedName>
    <definedName name="地域スポーツ施設整備助成">'【削除禁止】収支簿データ'!$C$2</definedName>
    <definedName name="地方公共団体スポーツ活動助成">'【削除禁止】収支簿データ'!$C$9:$C$13</definedName>
    <definedName name="賃金">'【削除禁止】収支簿データ'!$B$76:$D$76</definedName>
    <definedName name="通信運搬費">'【削除禁止】収支簿データ'!$B$74:$E$74</definedName>
    <definedName name="渡航費">'【削除禁止】収支簿データ'!$B$67:$D$67</definedName>
    <definedName name="東京オリンピック・パラリンピック競技大会等開催助成">'【削除禁止】収支簿データ'!$C$33:$C$40</definedName>
    <definedName name="東日本大震災復旧・復興支援助成">'【削除禁止】収支簿データ'!$C$32</definedName>
    <definedName name="内訳">'【削除禁止】収支簿データ'!$G$2:$G$22</definedName>
    <definedName name="入場料収入">'【削除禁止】収支簿データ'!$B$61:$C$61</definedName>
    <definedName name="備品費">'【削除禁止】収支簿データ'!$B$72:$D$72</definedName>
    <definedName name="補助金・委託金等収入">'【削除禁止】収支簿データ'!$B$63:$E$63</definedName>
    <definedName name="補助金･交付金">'【削除禁止】収支簿データ'!$B$79:$D$79</definedName>
    <definedName name="旅費">'【削除禁止】収支簿データ'!$B$66:$G$66</definedName>
  </definedNames>
  <calcPr fullCalcOnLoad="1"/>
</workbook>
</file>

<file path=xl/sharedStrings.xml><?xml version="1.0" encoding="utf-8"?>
<sst xmlns="http://schemas.openxmlformats.org/spreadsheetml/2006/main" count="521" uniqueCount="306">
  <si>
    <t>団体名</t>
  </si>
  <si>
    <t>科目</t>
  </si>
  <si>
    <t>合計</t>
  </si>
  <si>
    <t>助　　成　　対　　象　　経　　費</t>
  </si>
  <si>
    <t>諸謝金</t>
  </si>
  <si>
    <t>旅費</t>
  </si>
  <si>
    <t>渡航費</t>
  </si>
  <si>
    <t>滞在費</t>
  </si>
  <si>
    <t>借料及び損料</t>
  </si>
  <si>
    <t>消耗品費</t>
  </si>
  <si>
    <t>スポーツ用具費</t>
  </si>
  <si>
    <t>備品費</t>
  </si>
  <si>
    <t>印刷製本費</t>
  </si>
  <si>
    <t>通信運搬費</t>
  </si>
  <si>
    <t>委託費</t>
  </si>
  <si>
    <t>賃金</t>
  </si>
  <si>
    <t>会議費</t>
  </si>
  <si>
    <t>雑役務費</t>
  </si>
  <si>
    <t>自己負担金</t>
  </si>
  <si>
    <t>既定予算額</t>
  </si>
  <si>
    <t>総合型地域スポーツクラブマネジャー設置支援</t>
  </si>
  <si>
    <t>総合型地域スポーツクラブマネジャー設置</t>
  </si>
  <si>
    <t>国民体育大会冬季大会の競技会開催支援</t>
  </si>
  <si>
    <t>タレント発掘・一貫指導育成</t>
  </si>
  <si>
    <t>身体・運動能力特性に基づくタレント発掘</t>
  </si>
  <si>
    <t>マイクロバスの設置</t>
  </si>
  <si>
    <t>ドーピング分析機器等整備</t>
  </si>
  <si>
    <t>ドーピング検査</t>
  </si>
  <si>
    <t>ドーピング防止情報提供</t>
  </si>
  <si>
    <t>スポーツ仲裁等</t>
  </si>
  <si>
    <t>在外研修</t>
  </si>
  <si>
    <t>国際交流推進スタッフ育成</t>
  </si>
  <si>
    <t>スポーツ団体ガバナンス強化</t>
  </si>
  <si>
    <t>国際スポーツ会議開催</t>
  </si>
  <si>
    <t>スポーツによる被災地の子どもたちの心のケア活動等</t>
  </si>
  <si>
    <t>補助金・交付金</t>
  </si>
  <si>
    <t>団体名</t>
  </si>
  <si>
    <t>助成区分</t>
  </si>
  <si>
    <t>助成事業
細目名</t>
  </si>
  <si>
    <t>事業名</t>
  </si>
  <si>
    <t xml:space="preserve"> </t>
  </si>
  <si>
    <t>NO.</t>
  </si>
  <si>
    <t>入出金日付</t>
  </si>
  <si>
    <t>取引先</t>
  </si>
  <si>
    <t>内容</t>
  </si>
  <si>
    <t>収支科目</t>
  </si>
  <si>
    <t>種別</t>
  </si>
  <si>
    <t>収入額</t>
  </si>
  <si>
    <t>支出額</t>
  </si>
  <si>
    <t>差引残高</t>
  </si>
  <si>
    <t>対象経費</t>
  </si>
  <si>
    <t>うち限度額</t>
  </si>
  <si>
    <t>限度額との差</t>
  </si>
  <si>
    <t>対象外経費</t>
  </si>
  <si>
    <t>助成区分</t>
  </si>
  <si>
    <t>助成事業名</t>
  </si>
  <si>
    <t>助成事業細目名</t>
  </si>
  <si>
    <t>経理区分</t>
  </si>
  <si>
    <t>内訳</t>
  </si>
  <si>
    <t>種別</t>
  </si>
  <si>
    <t>助成金収入</t>
  </si>
  <si>
    <t>振込</t>
  </si>
  <si>
    <t>地域スポーツ施設整備助成</t>
  </si>
  <si>
    <t>協賛金収入</t>
  </si>
  <si>
    <t>現金</t>
  </si>
  <si>
    <t>総合型地域スポーツクラブ活動助成</t>
  </si>
  <si>
    <t>入場料収入</t>
  </si>
  <si>
    <t>未払金</t>
  </si>
  <si>
    <t>地方公共団体スポーツ活動助成</t>
  </si>
  <si>
    <t>参加料収入</t>
  </si>
  <si>
    <t>未収金</t>
  </si>
  <si>
    <t>その他収入</t>
  </si>
  <si>
    <t>スポーツ団体スポーツ活動助成</t>
  </si>
  <si>
    <t>総合型地域スポーツクラブ創設支援事業</t>
  </si>
  <si>
    <t>諸謝金</t>
  </si>
  <si>
    <t>国際競技大会開催助成</t>
  </si>
  <si>
    <t>総合型地域スポーツクラブ創設事業</t>
  </si>
  <si>
    <t>旅　費</t>
  </si>
  <si>
    <t>東日本大震災復旧・復興支援助成</t>
  </si>
  <si>
    <t>総合型地域スポーツクラブ自立支援事業</t>
  </si>
  <si>
    <t>渡航費</t>
  </si>
  <si>
    <t>天然芝維持活動</t>
  </si>
  <si>
    <t>滞在費</t>
  </si>
  <si>
    <t>総合型地域スポーツクラブマネジャー設置支援事業</t>
  </si>
  <si>
    <t>借料及び損料</t>
  </si>
  <si>
    <t>総合型地域スポーツクラブマネジャー設置事業</t>
  </si>
  <si>
    <t>消耗品費</t>
  </si>
  <si>
    <t>クラブアドバイザー配置事業</t>
  </si>
  <si>
    <t>スポーツ用具費</t>
  </si>
  <si>
    <t>地域スポーツ活動推進事業</t>
  </si>
  <si>
    <t>備品費</t>
  </si>
  <si>
    <t>国民体育大会冬季大会の競技会開催支援事業</t>
  </si>
  <si>
    <t>印刷製本費</t>
  </si>
  <si>
    <t>タレント発掘・一貫指導育成事業</t>
  </si>
  <si>
    <t>通信運搬費</t>
  </si>
  <si>
    <t>身体・運動能力特性に基づくタレント発掘事業</t>
  </si>
  <si>
    <t>委託費</t>
  </si>
  <si>
    <t>スポーツ活動推進事業</t>
  </si>
  <si>
    <t>賃　金</t>
  </si>
  <si>
    <t>ドーピング検査推進事業</t>
  </si>
  <si>
    <t>会議費</t>
  </si>
  <si>
    <t>スポーツ仲裁等事業</t>
  </si>
  <si>
    <t>クラブアドバイザー配置</t>
  </si>
  <si>
    <t>雑役務費</t>
  </si>
  <si>
    <t>スポーツ指導者海外研修事業</t>
  </si>
  <si>
    <t>組織基盤強化事業</t>
  </si>
  <si>
    <t>その他</t>
  </si>
  <si>
    <t>国際スポーツ会議開催事業</t>
  </si>
  <si>
    <t>国際競技大会開催事業</t>
  </si>
  <si>
    <t>国際競技大会開催</t>
  </si>
  <si>
    <t>国際競技大会開催準備</t>
  </si>
  <si>
    <t>内訳1</t>
  </si>
  <si>
    <t>内訳2</t>
  </si>
  <si>
    <t>内訳3</t>
  </si>
  <si>
    <t>内訳4</t>
  </si>
  <si>
    <t>内訳5</t>
  </si>
  <si>
    <t>内訳6</t>
  </si>
  <si>
    <t>内訳7</t>
  </si>
  <si>
    <t>内訳8</t>
  </si>
  <si>
    <t>内訳9</t>
  </si>
  <si>
    <t>内訳10</t>
  </si>
  <si>
    <t>内訳11</t>
  </si>
  <si>
    <t>内訳12</t>
  </si>
  <si>
    <t>くじ助成金収入</t>
  </si>
  <si>
    <t>くじ助成金(概算払)</t>
  </si>
  <si>
    <t>くじ助成金(精算払)</t>
  </si>
  <si>
    <t>広告料</t>
  </si>
  <si>
    <t>寄附金</t>
  </si>
  <si>
    <t>協賛金</t>
  </si>
  <si>
    <t>その他</t>
  </si>
  <si>
    <t>入場料</t>
  </si>
  <si>
    <t>参加料</t>
  </si>
  <si>
    <t>クラブ員会費</t>
  </si>
  <si>
    <t>自治体補助金等</t>
  </si>
  <si>
    <t>その他補助金</t>
  </si>
  <si>
    <t>その他助成金</t>
  </si>
  <si>
    <t>戻入金</t>
  </si>
  <si>
    <t>預金利息</t>
  </si>
  <si>
    <t>指導者謝金</t>
  </si>
  <si>
    <t>スタッフ謝金</t>
  </si>
  <si>
    <t>講演謝金</t>
  </si>
  <si>
    <t>講義謝金</t>
  </si>
  <si>
    <t>審判謝金</t>
  </si>
  <si>
    <t>医師・看護師謝金</t>
  </si>
  <si>
    <t>会議出席謝金</t>
  </si>
  <si>
    <t>司会謝金</t>
  </si>
  <si>
    <t>旅費</t>
  </si>
  <si>
    <t>交通費</t>
  </si>
  <si>
    <t>宿泊費</t>
  </si>
  <si>
    <t>雑　費</t>
  </si>
  <si>
    <t>日当（旅行雑費）</t>
  </si>
  <si>
    <t>会場借料</t>
  </si>
  <si>
    <t>付属設備利用料</t>
  </si>
  <si>
    <t>物品リース料</t>
  </si>
  <si>
    <t>バス・車借料</t>
  </si>
  <si>
    <t>光熱水料金</t>
  </si>
  <si>
    <t>事務用品</t>
  </si>
  <si>
    <t>医薬品</t>
  </si>
  <si>
    <t>当日の弁当・飲料代</t>
  </si>
  <si>
    <t>参加賞</t>
  </si>
  <si>
    <t>競技用具</t>
  </si>
  <si>
    <t>ﾕﾆﾌｫｰﾑ等被服類</t>
  </si>
  <si>
    <t>設営用品</t>
  </si>
  <si>
    <t>AED･WBGT</t>
  </si>
  <si>
    <t>マイクロバス</t>
  </si>
  <si>
    <t>ﾄﾞｰﾋﾟﾝｸﾞ検査機器</t>
  </si>
  <si>
    <t>ポスター印刷</t>
  </si>
  <si>
    <t>プログラム印刷</t>
  </si>
  <si>
    <t>チラシ印刷</t>
  </si>
  <si>
    <t>通信費</t>
  </si>
  <si>
    <t>郵送費</t>
  </si>
  <si>
    <t>荷物運搬料</t>
  </si>
  <si>
    <t>委託費</t>
  </si>
  <si>
    <t>補助金</t>
  </si>
  <si>
    <t>負担金</t>
  </si>
  <si>
    <t>助成金</t>
  </si>
  <si>
    <t>賃金</t>
  </si>
  <si>
    <t>ｸﾗﾌﾞﾏﾈｰｼﾞｬｰ(正)賃金</t>
  </si>
  <si>
    <t>ｸﾗﾌﾞﾏﾈｰｼﾞｬｰ(副)賃金</t>
  </si>
  <si>
    <t>会議の弁当・飲料</t>
  </si>
  <si>
    <t>銀行振込手数料</t>
  </si>
  <si>
    <t>警備費</t>
  </si>
  <si>
    <t>新聞折込料</t>
  </si>
  <si>
    <t>広告宣伝費</t>
  </si>
  <si>
    <t>看板作成費</t>
  </si>
  <si>
    <t>会場設営費</t>
  </si>
  <si>
    <t>チケット販売等</t>
  </si>
  <si>
    <t>ｳｪﾌﾞｺﾝﾃﾝﾂ作成費</t>
  </si>
  <si>
    <t>栄養管理費</t>
  </si>
  <si>
    <t>ﾄﾞｰﾋﾟﾝｸﾞ検査費</t>
  </si>
  <si>
    <t>ﾒﾀﾞﾙ･ﾄﾛﾌｨｰ等</t>
  </si>
  <si>
    <t>記録計測費</t>
  </si>
  <si>
    <t>交付金</t>
  </si>
  <si>
    <t>保険料</t>
  </si>
  <si>
    <t>両替手数料</t>
  </si>
  <si>
    <t>印紙代</t>
  </si>
  <si>
    <t>参加料</t>
  </si>
  <si>
    <t>大会開催契約料</t>
  </si>
  <si>
    <t>公認料</t>
  </si>
  <si>
    <t>その他</t>
  </si>
  <si>
    <t>経理区分</t>
  </si>
  <si>
    <t>収入額</t>
  </si>
  <si>
    <t>支出額</t>
  </si>
  <si>
    <t>対象経費</t>
  </si>
  <si>
    <t>うち限度額</t>
  </si>
  <si>
    <t>限度額との差</t>
  </si>
  <si>
    <t>対象外経費</t>
  </si>
  <si>
    <t>合計</t>
  </si>
  <si>
    <t>増△減額</t>
  </si>
  <si>
    <t>増△減額</t>
  </si>
  <si>
    <t>くじ助成金収入</t>
  </si>
  <si>
    <t>協賛金収入</t>
  </si>
  <si>
    <t>入場料収入</t>
  </si>
  <si>
    <t>参加料収入</t>
  </si>
  <si>
    <t>その他収入</t>
  </si>
  <si>
    <t>その他</t>
  </si>
  <si>
    <t>東京オリンピック・パラリンピック競技大会等開催助成</t>
  </si>
  <si>
    <t>東京オリンピック・パラリンピック競技大会開催準備事業</t>
  </si>
  <si>
    <t>国際広報活動事業</t>
  </si>
  <si>
    <t>ラグビーワールドカップ2019開催事業</t>
  </si>
  <si>
    <t>内訳13</t>
  </si>
  <si>
    <t>委託金等</t>
  </si>
  <si>
    <t>交付金等</t>
  </si>
  <si>
    <t>ｸﾗﾌﾞｱﾄﾞﾊﾞｲｻﾞｰ謝金</t>
  </si>
  <si>
    <t>日本スポーツ振興センター</t>
  </si>
  <si>
    <t>概算払</t>
  </si>
  <si>
    <t>補助金・委託金等収入</t>
  </si>
  <si>
    <t>補助金・委託金等収入</t>
  </si>
  <si>
    <t>補助金・委託金等収入</t>
  </si>
  <si>
    <t>補助金・交付金</t>
  </si>
  <si>
    <t>B総額×助成割合</t>
  </si>
  <si>
    <t>助成割合</t>
  </si>
  <si>
    <t>事業名</t>
  </si>
  <si>
    <t>(単位：円)</t>
  </si>
  <si>
    <t>助成対象外
経費</t>
  </si>
  <si>
    <t>決算額</t>
  </si>
  <si>
    <t>（収入）</t>
  </si>
  <si>
    <t>（支出）</t>
  </si>
  <si>
    <t>収    支    計　　算　　書</t>
  </si>
  <si>
    <t>自己負担金</t>
  </si>
  <si>
    <t>(単位：円)</t>
  </si>
  <si>
    <t>精算払額</t>
  </si>
  <si>
    <t>概算払</t>
  </si>
  <si>
    <t>概算払受入日</t>
  </si>
  <si>
    <t>概算払受入済額</t>
  </si>
  <si>
    <t>対象経費
（A）</t>
  </si>
  <si>
    <t>うち限度額
（B）</t>
  </si>
  <si>
    <t>限度額との差
(A)-(B)</t>
  </si>
  <si>
    <t>ドーピング防止啓発活動推進</t>
  </si>
  <si>
    <t>将来性を有する競技者の発掘及び育成活動助成</t>
  </si>
  <si>
    <t>スポーツによる被災地の子どもたちの心のケア活動等事業</t>
  </si>
  <si>
    <t>グラウンド芝生化事業</t>
  </si>
  <si>
    <t>スポーツ指導者の養成・活用（地方）</t>
  </si>
  <si>
    <t>大型スポーツ用品の設置</t>
  </si>
  <si>
    <t>スポーツ指導者の養成・活用（スポーツ）</t>
  </si>
  <si>
    <t>スポーツ情報の提供（スポーツ）</t>
  </si>
  <si>
    <t>組織体制強化事業（Tokyo2020）</t>
  </si>
  <si>
    <t>ドーピング防止活動推進強化事業（Tokyo2020）</t>
  </si>
  <si>
    <t>組織体制強化事業（JR2019）</t>
  </si>
  <si>
    <t>ドーピング防止活動推進強化事業（JR2019）</t>
  </si>
  <si>
    <t>東京オリンピック・パラリンピック競技大会開催助成</t>
  </si>
  <si>
    <t>ラグビーワールドカップ2019開催助成</t>
  </si>
  <si>
    <t>スポーツ教室、スポーツ大会等の開催（スポーツ）</t>
  </si>
  <si>
    <t>スポーツ教室、スポーツ大会等の開催（地方）</t>
  </si>
  <si>
    <t>スポーツ情報の提供（地方）</t>
  </si>
  <si>
    <t>総合型地域スポーツクラブ創設支援</t>
  </si>
  <si>
    <t>総合型地域スポーツクラブ創設</t>
  </si>
  <si>
    <t>総合型地域スポーツクラブ自立支援</t>
  </si>
  <si>
    <t>ｸﾗﾌﾞｱﾄﾞﾊﾞｲｻﾞｰ賃金</t>
  </si>
  <si>
    <t>道路通行料金</t>
  </si>
  <si>
    <t>駐車場代</t>
  </si>
  <si>
    <t>宿泊費</t>
  </si>
  <si>
    <t>雑費</t>
  </si>
  <si>
    <t>新規会員獲得事業（スポーツ）</t>
  </si>
  <si>
    <t>テストイベント大会開催事業</t>
  </si>
  <si>
    <t>特定非営利活動法人ふくいスポーツクラブ</t>
  </si>
  <si>
    <t>ふくいスポーツクラブクラブマネジャー設置事業</t>
  </si>
  <si>
    <t>給与　4月分</t>
  </si>
  <si>
    <t>福井信用金庫</t>
  </si>
  <si>
    <t>銀行振込手数料(No.1分)</t>
  </si>
  <si>
    <t>銀行振込手数料(No.3分)</t>
  </si>
  <si>
    <t>給与　5月分</t>
  </si>
  <si>
    <t>銀行振込手数料(No.5、6分)</t>
  </si>
  <si>
    <t>給与　6月分</t>
  </si>
  <si>
    <t>銀行振込手数料(No.8、9分)</t>
  </si>
  <si>
    <t>給与　7月分</t>
  </si>
  <si>
    <t>銀行振込手数料(No.11、12分)</t>
  </si>
  <si>
    <t>給与　8月分</t>
  </si>
  <si>
    <t>銀行振込手数料(No.15、16分)</t>
  </si>
  <si>
    <t>銀行振込手数料(No.18、19分)</t>
  </si>
  <si>
    <t>給与　9月分</t>
  </si>
  <si>
    <t>給与　10月分</t>
  </si>
  <si>
    <t>給与　11月分</t>
  </si>
  <si>
    <t>給与　12月分</t>
  </si>
  <si>
    <t>給与　1月分</t>
  </si>
  <si>
    <t>給与　2月分</t>
  </si>
  <si>
    <t>銀行振込手数料(No.21、22分)</t>
  </si>
  <si>
    <t>銀行振込手数料(No.24、25分)</t>
  </si>
  <si>
    <t>銀行振込手数料(No.27、28分)</t>
  </si>
  <si>
    <t>受取利息</t>
  </si>
  <si>
    <t>銀行振込手数料(No.31、32分)</t>
  </si>
  <si>
    <t>銀行振込手数料(No.34、35分)</t>
  </si>
  <si>
    <t>給与　3月分</t>
  </si>
  <si>
    <t>銀行振込手数料(No.37、38分)</t>
  </si>
  <si>
    <t>日本スポーツ振興センター</t>
  </si>
  <si>
    <t>精算払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</si>
</sst>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#;\-#,###;&quot;&quot;"/>
    <numFmt numFmtId="179" formatCode="#,###;\△#,###;&quot;&quot;"/>
    <numFmt numFmtId="180" formatCode="@&quot;円&quot;"/>
    <numFmt numFmtId="181" formatCode="0&quot;円&quot;"/>
    <numFmt numFmtId="182" formatCode="m&quot;月&quot;d&quot;日&quot;;@"/>
    <numFmt numFmtId="183" formatCode="@&quot; 円&quot;"/>
    <numFmt numFmtId="184" formatCode="#,##0_ "/>
    <numFmt numFmtId="185" formatCode="#,##0_ &quot; 円&quot;"/>
    <numFmt numFmtId="186" formatCode="#,##0_ 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#,###;\△#,###;"/>
    <numFmt numFmtId="193" formatCode="#,##0;&quot;△&quot;#,##0"/>
    <numFmt numFmtId="194" formatCode="0;&quot;△ &quot;0"/>
    <numFmt numFmtId="195" formatCode="mmm\-yyyy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9"/>
      <color rgb="FFFF0000"/>
      <name val="ＭＳ 明朝"/>
      <family val="1"/>
    </font>
    <font>
      <sz val="13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tted"/>
      <right/>
      <top style="thin"/>
      <bottom style="double"/>
    </border>
    <border>
      <left/>
      <right style="dotted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dotted"/>
      <right/>
      <top style="medium"/>
      <bottom/>
    </border>
    <border>
      <left/>
      <right style="thin"/>
      <top style="medium"/>
      <bottom/>
    </border>
    <border>
      <left/>
      <right style="dotted"/>
      <top style="hair"/>
      <bottom style="hair"/>
    </border>
    <border>
      <left/>
      <right style="dotted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0" fillId="0" borderId="10" xfId="62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10" xfId="62" applyFont="1" applyFill="1" applyBorder="1" applyAlignment="1">
      <alignment vertical="center"/>
      <protection/>
    </xf>
    <xf numFmtId="0" fontId="50" fillId="0" borderId="0" xfId="62" applyFont="1" applyFill="1" applyAlignment="1">
      <alignment vertical="center"/>
      <protection/>
    </xf>
    <xf numFmtId="0" fontId="52" fillId="0" borderId="10" xfId="0" applyFont="1" applyFill="1" applyBorder="1" applyAlignment="1">
      <alignment vertical="center"/>
    </xf>
    <xf numFmtId="0" fontId="50" fillId="0" borderId="10" xfId="62" applyFont="1" applyFill="1" applyBorder="1" applyAlignment="1">
      <alignment horizontal="left" vertical="center"/>
      <protection/>
    </xf>
    <xf numFmtId="184" fontId="50" fillId="0" borderId="10" xfId="62" applyNumberFormat="1" applyFont="1" applyFill="1" applyBorder="1" applyAlignment="1">
      <alignment vertical="center"/>
      <protection/>
    </xf>
    <xf numFmtId="0" fontId="50" fillId="0" borderId="11" xfId="62" applyFont="1" applyFill="1" applyBorder="1" applyAlignment="1">
      <alignment vertical="center"/>
      <protection/>
    </xf>
    <xf numFmtId="184" fontId="50" fillId="0" borderId="11" xfId="62" applyNumberFormat="1" applyFont="1" applyFill="1" applyBorder="1" applyAlignment="1">
      <alignment vertical="center"/>
      <protection/>
    </xf>
    <xf numFmtId="184" fontId="50" fillId="0" borderId="0" xfId="62" applyNumberFormat="1" applyFont="1" applyFill="1" applyAlignment="1">
      <alignment vertical="center"/>
      <protection/>
    </xf>
    <xf numFmtId="0" fontId="50" fillId="0" borderId="10" xfId="63" applyFont="1" applyFill="1" applyBorder="1" applyAlignment="1">
      <alignment vertical="center" shrinkToFit="1"/>
      <protection/>
    </xf>
    <xf numFmtId="0" fontId="50" fillId="0" borderId="10" xfId="62" applyFont="1" applyFill="1" applyBorder="1" applyAlignment="1">
      <alignment vertical="center" shrinkToFit="1"/>
      <protection/>
    </xf>
    <xf numFmtId="191" fontId="50" fillId="0" borderId="10" xfId="63" applyNumberFormat="1" applyFont="1" applyFill="1" applyBorder="1" applyAlignment="1">
      <alignment vertical="center" shrinkToFit="1"/>
      <protection/>
    </xf>
    <xf numFmtId="191" fontId="50" fillId="0" borderId="10" xfId="62" applyNumberFormat="1" applyFont="1" applyFill="1" applyBorder="1" applyAlignment="1">
      <alignment vertical="center" shrinkToFi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53" fillId="0" borderId="12" xfId="0" applyNumberFormat="1" applyFont="1" applyFill="1" applyBorder="1" applyAlignment="1" applyProtection="1">
      <alignment vertical="center" shrinkToFit="1"/>
      <protection/>
    </xf>
    <xf numFmtId="176" fontId="53" fillId="0" borderId="13" xfId="0" applyNumberFormat="1" applyFont="1" applyFill="1" applyBorder="1" applyAlignment="1" applyProtection="1">
      <alignment vertical="center" shrinkToFit="1"/>
      <protection/>
    </xf>
    <xf numFmtId="176" fontId="53" fillId="0" borderId="14" xfId="0" applyNumberFormat="1" applyFont="1" applyFill="1" applyBorder="1" applyAlignment="1" applyProtection="1">
      <alignment vertical="center" shrinkToFit="1"/>
      <protection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0" fontId="50" fillId="0" borderId="17" xfId="62" applyFont="1" applyFill="1" applyBorder="1" applyAlignment="1">
      <alignment vertical="center"/>
      <protection/>
    </xf>
    <xf numFmtId="0" fontId="54" fillId="0" borderId="12" xfId="61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distributed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distributed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3" fontId="53" fillId="0" borderId="18" xfId="0" applyNumberFormat="1" applyFont="1" applyBorder="1" applyAlignment="1" applyProtection="1">
      <alignment horizontal="right" vertical="center"/>
      <protection/>
    </xf>
    <xf numFmtId="0" fontId="53" fillId="0" borderId="19" xfId="0" applyFont="1" applyBorder="1" applyAlignment="1" applyProtection="1">
      <alignment horizontal="distributed" vertical="center"/>
      <protection/>
    </xf>
    <xf numFmtId="176" fontId="53" fillId="28" borderId="20" xfId="48" applyNumberFormat="1" applyFont="1" applyFill="1" applyBorder="1" applyAlignment="1" applyProtection="1">
      <alignment vertical="center" shrinkToFit="1"/>
      <protection locked="0"/>
    </xf>
    <xf numFmtId="176" fontId="53" fillId="0" borderId="15" xfId="48" applyNumberFormat="1" applyFont="1" applyFill="1" applyBorder="1" applyAlignment="1" applyProtection="1">
      <alignment vertical="center" shrinkToFit="1"/>
      <protection/>
    </xf>
    <xf numFmtId="3" fontId="55" fillId="0" borderId="18" xfId="0" applyNumberFormat="1" applyFont="1" applyBorder="1" applyAlignment="1" applyProtection="1">
      <alignment horizontal="right" vertical="center"/>
      <protection/>
    </xf>
    <xf numFmtId="0" fontId="56" fillId="0" borderId="21" xfId="0" applyNumberFormat="1" applyFont="1" applyBorder="1" applyAlignment="1" applyProtection="1">
      <alignment horizontal="distributed" vertical="center"/>
      <protection/>
    </xf>
    <xf numFmtId="0" fontId="56" fillId="0" borderId="22" xfId="0" applyNumberFormat="1" applyFont="1" applyBorder="1" applyAlignment="1" applyProtection="1">
      <alignment horizontal="distributed" vertical="center"/>
      <protection/>
    </xf>
    <xf numFmtId="186" fontId="53" fillId="0" borderId="0" xfId="0" applyNumberFormat="1" applyFont="1" applyBorder="1" applyAlignment="1" applyProtection="1">
      <alignment horizontal="right" vertical="center"/>
      <protection/>
    </xf>
    <xf numFmtId="49" fontId="53" fillId="0" borderId="0" xfId="0" applyNumberFormat="1" applyFont="1" applyBorder="1" applyAlignment="1" applyProtection="1">
      <alignment horizontal="right" vertical="center"/>
      <protection/>
    </xf>
    <xf numFmtId="182" fontId="53" fillId="0" borderId="0" xfId="0" applyNumberFormat="1" applyFont="1" applyBorder="1" applyAlignment="1" applyProtection="1">
      <alignment horizontal="right" vertical="center"/>
      <protection/>
    </xf>
    <xf numFmtId="49" fontId="53" fillId="0" borderId="18" xfId="0" applyNumberFormat="1" applyFont="1" applyBorder="1" applyAlignment="1" applyProtection="1">
      <alignment vertical="center"/>
      <protection/>
    </xf>
    <xf numFmtId="49" fontId="53" fillId="0" borderId="0" xfId="0" applyNumberFormat="1" applyFont="1" applyBorder="1" applyAlignment="1" applyProtection="1">
      <alignment vertical="center"/>
      <protection/>
    </xf>
    <xf numFmtId="0" fontId="53" fillId="0" borderId="23" xfId="0" applyFont="1" applyBorder="1" applyAlignment="1" applyProtection="1">
      <alignment horizontal="distributed" vertical="center"/>
      <protection/>
    </xf>
    <xf numFmtId="176" fontId="53" fillId="28" borderId="24" xfId="48" applyNumberFormat="1" applyFont="1" applyFill="1" applyBorder="1" applyAlignment="1" applyProtection="1">
      <alignment vertical="center" shrinkToFit="1"/>
      <protection locked="0"/>
    </xf>
    <xf numFmtId="176" fontId="53" fillId="0" borderId="25" xfId="48" applyNumberFormat="1" applyFont="1" applyFill="1" applyBorder="1" applyAlignment="1" applyProtection="1">
      <alignment vertical="center" shrinkToFit="1"/>
      <protection/>
    </xf>
    <xf numFmtId="0" fontId="53" fillId="0" borderId="26" xfId="0" applyFont="1" applyBorder="1" applyAlignment="1" applyProtection="1">
      <alignment horizontal="distributed" vertical="center"/>
      <protection/>
    </xf>
    <xf numFmtId="176" fontId="53" fillId="0" borderId="27" xfId="48" applyNumberFormat="1" applyFont="1" applyFill="1" applyBorder="1" applyAlignment="1" applyProtection="1">
      <alignment vertical="center" shrinkToFit="1"/>
      <protection/>
    </xf>
    <xf numFmtId="176" fontId="53" fillId="0" borderId="28" xfId="48" applyNumberFormat="1" applyFont="1" applyFill="1" applyBorder="1" applyAlignment="1" applyProtection="1">
      <alignment vertical="center" shrinkToFit="1"/>
      <protection/>
    </xf>
    <xf numFmtId="176" fontId="53" fillId="0" borderId="29" xfId="48" applyNumberFormat="1" applyFont="1" applyFill="1" applyBorder="1" applyAlignment="1" applyProtection="1">
      <alignment vertical="center" shrinkToFit="1"/>
      <protection/>
    </xf>
    <xf numFmtId="0" fontId="53" fillId="0" borderId="0" xfId="0" applyFont="1" applyAlignment="1" applyProtection="1">
      <alignment horizontal="right" vertical="center"/>
      <protection/>
    </xf>
    <xf numFmtId="176" fontId="53" fillId="0" borderId="30" xfId="48" applyNumberFormat="1" applyFont="1" applyBorder="1" applyAlignment="1" applyProtection="1">
      <alignment vertical="center" shrinkToFit="1"/>
      <protection/>
    </xf>
    <xf numFmtId="176" fontId="53" fillId="0" borderId="15" xfId="0" applyNumberFormat="1" applyFont="1" applyBorder="1" applyAlignment="1" applyProtection="1">
      <alignment vertical="center" shrinkToFit="1"/>
      <protection/>
    </xf>
    <xf numFmtId="176" fontId="53" fillId="0" borderId="16" xfId="0" applyNumberFormat="1" applyFont="1" applyBorder="1" applyAlignment="1" applyProtection="1">
      <alignment vertical="center" shrinkToFit="1"/>
      <protection/>
    </xf>
    <xf numFmtId="176" fontId="53" fillId="0" borderId="31" xfId="0" applyNumberFormat="1" applyFont="1" applyFill="1" applyBorder="1" applyAlignment="1" applyProtection="1">
      <alignment vertical="center" shrinkToFit="1"/>
      <protection/>
    </xf>
    <xf numFmtId="176" fontId="53" fillId="0" borderId="32" xfId="48" applyNumberFormat="1" applyFont="1" applyBorder="1" applyAlignment="1" applyProtection="1">
      <alignment vertical="center" shrinkToFit="1"/>
      <protection/>
    </xf>
    <xf numFmtId="176" fontId="53" fillId="0" borderId="25" xfId="0" applyNumberFormat="1" applyFont="1" applyBorder="1" applyAlignment="1" applyProtection="1">
      <alignment vertical="center" shrinkToFit="1"/>
      <protection/>
    </xf>
    <xf numFmtId="176" fontId="53" fillId="0" borderId="33" xfId="0" applyNumberFormat="1" applyFont="1" applyBorder="1" applyAlignment="1" applyProtection="1">
      <alignment vertical="center" shrinkToFit="1"/>
      <protection/>
    </xf>
    <xf numFmtId="176" fontId="53" fillId="0" borderId="34" xfId="0" applyNumberFormat="1" applyFont="1" applyFill="1" applyBorder="1" applyAlignment="1" applyProtection="1">
      <alignment vertical="center" shrinkToFit="1"/>
      <protection/>
    </xf>
    <xf numFmtId="176" fontId="53" fillId="0" borderId="35" xfId="48" applyNumberFormat="1" applyFont="1" applyFill="1" applyBorder="1" applyAlignment="1" applyProtection="1">
      <alignment vertical="center" shrinkToFit="1"/>
      <protection/>
    </xf>
    <xf numFmtId="176" fontId="53" fillId="0" borderId="36" xfId="0" applyNumberFormat="1" applyFont="1" applyFill="1" applyBorder="1" applyAlignment="1" applyProtection="1">
      <alignment vertical="center" shrinkToFit="1"/>
      <protection/>
    </xf>
    <xf numFmtId="57" fontId="50" fillId="0" borderId="12" xfId="61" applyNumberFormat="1" applyFont="1" applyBorder="1" applyProtection="1">
      <alignment vertical="center"/>
      <protection locked="0"/>
    </xf>
    <xf numFmtId="176" fontId="50" fillId="0" borderId="12" xfId="61" applyNumberFormat="1" applyFont="1" applyFill="1" applyBorder="1" applyAlignment="1" applyProtection="1">
      <alignment horizontal="center" vertical="center"/>
      <protection locked="0"/>
    </xf>
    <xf numFmtId="0" fontId="50" fillId="0" borderId="37" xfId="61" applyFont="1" applyBorder="1" applyProtection="1">
      <alignment vertical="center"/>
      <protection locked="0"/>
    </xf>
    <xf numFmtId="0" fontId="50" fillId="0" borderId="12" xfId="61" applyFont="1" applyBorder="1" applyProtection="1">
      <alignment vertical="center"/>
      <protection locked="0"/>
    </xf>
    <xf numFmtId="0" fontId="50" fillId="0" borderId="38" xfId="61" applyFont="1" applyBorder="1" applyProtection="1">
      <alignment vertical="center"/>
      <protection locked="0"/>
    </xf>
    <xf numFmtId="0" fontId="50" fillId="0" borderId="31" xfId="61" applyFont="1" applyBorder="1" applyProtection="1">
      <alignment vertical="center"/>
      <protection locked="0"/>
    </xf>
    <xf numFmtId="0" fontId="50" fillId="0" borderId="12" xfId="61" applyFont="1" applyFill="1" applyBorder="1" applyProtection="1">
      <alignment vertical="center"/>
      <protection locked="0"/>
    </xf>
    <xf numFmtId="0" fontId="50" fillId="0" borderId="39" xfId="61" applyFont="1" applyBorder="1" applyProtection="1">
      <alignment vertical="center"/>
      <protection locked="0"/>
    </xf>
    <xf numFmtId="0" fontId="50" fillId="0" borderId="0" xfId="61" applyFont="1" applyBorder="1" applyProtection="1">
      <alignment vertical="center"/>
      <protection locked="0"/>
    </xf>
    <xf numFmtId="0" fontId="50" fillId="0" borderId="40" xfId="61" applyFont="1" applyBorder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0" xfId="61" applyFont="1" applyProtection="1">
      <alignment vertical="center"/>
      <protection locked="0"/>
    </xf>
    <xf numFmtId="0" fontId="50" fillId="0" borderId="0" xfId="61" applyFont="1" applyProtection="1">
      <alignment vertical="center"/>
      <protection locked="0"/>
    </xf>
    <xf numFmtId="0" fontId="50" fillId="0" borderId="0" xfId="61" applyFont="1" applyBorder="1" applyAlignment="1" applyProtection="1">
      <alignment vertical="center"/>
      <protection locked="0"/>
    </xf>
    <xf numFmtId="0" fontId="50" fillId="0" borderId="0" xfId="61" applyFont="1" applyBorder="1" applyAlignment="1" applyProtection="1">
      <alignment horizontal="distributed" vertical="center"/>
      <protection locked="0"/>
    </xf>
    <xf numFmtId="0" fontId="50" fillId="0" borderId="41" xfId="61" applyFont="1" applyBorder="1" applyProtection="1">
      <alignment vertical="center"/>
      <protection locked="0"/>
    </xf>
    <xf numFmtId="0" fontId="57" fillId="0" borderId="0" xfId="61" applyFont="1" applyBorder="1" applyAlignment="1" applyProtection="1">
      <alignment vertical="center" wrapText="1"/>
      <protection locked="0"/>
    </xf>
    <xf numFmtId="0" fontId="50" fillId="0" borderId="42" xfId="61" applyFont="1" applyBorder="1" applyProtection="1">
      <alignment vertical="center"/>
      <protection locked="0"/>
    </xf>
    <xf numFmtId="0" fontId="50" fillId="0" borderId="43" xfId="61" applyFont="1" applyBorder="1" applyAlignment="1" applyProtection="1">
      <alignment horizontal="center" vertical="center"/>
      <protection locked="0"/>
    </xf>
    <xf numFmtId="0" fontId="50" fillId="0" borderId="42" xfId="61" applyFont="1" applyBorder="1" applyAlignment="1" applyProtection="1">
      <alignment horizontal="center" vertical="center"/>
      <protection locked="0"/>
    </xf>
    <xf numFmtId="0" fontId="50" fillId="0" borderId="44" xfId="61" applyFont="1" applyBorder="1" applyAlignment="1" applyProtection="1">
      <alignment horizontal="center" vertical="center"/>
      <protection locked="0"/>
    </xf>
    <xf numFmtId="0" fontId="50" fillId="0" borderId="43" xfId="61" applyFont="1" applyFill="1" applyBorder="1" applyAlignment="1" applyProtection="1">
      <alignment horizontal="center" vertical="center"/>
      <protection locked="0"/>
    </xf>
    <xf numFmtId="0" fontId="50" fillId="33" borderId="43" xfId="61" applyFont="1" applyFill="1" applyBorder="1" applyAlignment="1" applyProtection="1">
      <alignment horizontal="center" vertical="center"/>
      <protection locked="0"/>
    </xf>
    <xf numFmtId="0" fontId="50" fillId="34" borderId="42" xfId="61" applyFont="1" applyFill="1" applyBorder="1" applyAlignment="1" applyProtection="1">
      <alignment horizontal="center" vertical="center"/>
      <protection locked="0"/>
    </xf>
    <xf numFmtId="0" fontId="50" fillId="34" borderId="43" xfId="61" applyFont="1" applyFill="1" applyBorder="1" applyAlignment="1" applyProtection="1">
      <alignment horizontal="center" vertical="center"/>
      <protection locked="0"/>
    </xf>
    <xf numFmtId="0" fontId="50" fillId="34" borderId="45" xfId="61" applyFont="1" applyFill="1" applyBorder="1" applyAlignment="1" applyProtection="1">
      <alignment horizontal="center" vertical="center"/>
      <protection locked="0"/>
    </xf>
    <xf numFmtId="0" fontId="50" fillId="10" borderId="42" xfId="61" applyFont="1" applyFill="1" applyBorder="1" applyAlignment="1" applyProtection="1">
      <alignment horizontal="center" vertical="center"/>
      <protection locked="0"/>
    </xf>
    <xf numFmtId="0" fontId="50" fillId="10" borderId="44" xfId="61" applyFont="1" applyFill="1" applyBorder="1" applyAlignment="1" applyProtection="1">
      <alignment horizontal="center" vertical="center"/>
      <protection locked="0"/>
    </xf>
    <xf numFmtId="0" fontId="50" fillId="0" borderId="46" xfId="61" applyFont="1" applyBorder="1" applyProtection="1">
      <alignment vertical="center"/>
      <protection locked="0"/>
    </xf>
    <xf numFmtId="0" fontId="50" fillId="0" borderId="47" xfId="61" applyFont="1" applyBorder="1" applyAlignment="1" applyProtection="1">
      <alignment horizontal="center" vertical="center"/>
      <protection locked="0"/>
    </xf>
    <xf numFmtId="0" fontId="50" fillId="0" borderId="46" xfId="61" applyFont="1" applyBorder="1" applyAlignment="1" applyProtection="1">
      <alignment horizontal="center" vertical="center"/>
      <protection locked="0"/>
    </xf>
    <xf numFmtId="0" fontId="50" fillId="0" borderId="48" xfId="61" applyFont="1" applyBorder="1" applyAlignment="1" applyProtection="1">
      <alignment horizontal="center" vertical="center"/>
      <protection locked="0"/>
    </xf>
    <xf numFmtId="0" fontId="50" fillId="0" borderId="46" xfId="61" applyFont="1" applyFill="1" applyBorder="1" applyAlignment="1" applyProtection="1">
      <alignment horizontal="center" vertical="center"/>
      <protection locked="0"/>
    </xf>
    <xf numFmtId="0" fontId="50" fillId="33" borderId="46" xfId="61" applyFont="1" applyFill="1" applyBorder="1" applyAlignment="1" applyProtection="1">
      <alignment horizontal="center" vertical="center"/>
      <protection locked="0"/>
    </xf>
    <xf numFmtId="0" fontId="50" fillId="33" borderId="47" xfId="61" applyFont="1" applyFill="1" applyBorder="1" applyAlignment="1" applyProtection="1">
      <alignment horizontal="center" vertical="center"/>
      <protection locked="0"/>
    </xf>
    <xf numFmtId="0" fontId="50" fillId="34" borderId="46" xfId="61" applyFont="1" applyFill="1" applyBorder="1" applyAlignment="1" applyProtection="1">
      <alignment horizontal="center" vertical="center"/>
      <protection locked="0"/>
    </xf>
    <xf numFmtId="0" fontId="50" fillId="34" borderId="47" xfId="61" applyFont="1" applyFill="1" applyBorder="1" applyAlignment="1" applyProtection="1">
      <alignment horizontal="center" vertical="center"/>
      <protection locked="0"/>
    </xf>
    <xf numFmtId="0" fontId="50" fillId="0" borderId="49" xfId="61" applyFont="1" applyBorder="1" applyAlignment="1" applyProtection="1">
      <alignment horizontal="center" vertical="center"/>
      <protection locked="0"/>
    </xf>
    <xf numFmtId="0" fontId="50" fillId="0" borderId="50" xfId="61" applyFont="1" applyBorder="1" applyAlignment="1" applyProtection="1">
      <alignment horizontal="center" vertical="center"/>
      <protection locked="0"/>
    </xf>
    <xf numFmtId="0" fontId="50" fillId="0" borderId="51" xfId="61" applyFont="1" applyBorder="1" applyAlignment="1" applyProtection="1">
      <alignment horizontal="center" vertical="center"/>
      <protection locked="0"/>
    </xf>
    <xf numFmtId="0" fontId="50" fillId="0" borderId="52" xfId="61" applyFont="1" applyBorder="1" applyAlignment="1" applyProtection="1">
      <alignment horizontal="center" vertical="center"/>
      <protection locked="0"/>
    </xf>
    <xf numFmtId="0" fontId="50" fillId="0" borderId="53" xfId="61" applyFont="1" applyBorder="1" applyAlignment="1" applyProtection="1">
      <alignment horizontal="center" vertical="center"/>
      <protection locked="0"/>
    </xf>
    <xf numFmtId="0" fontId="50" fillId="10" borderId="46" xfId="61" applyFont="1" applyFill="1" applyBorder="1" applyAlignment="1" applyProtection="1">
      <alignment horizontal="center" vertical="center"/>
      <protection locked="0"/>
    </xf>
    <xf numFmtId="0" fontId="50" fillId="10" borderId="48" xfId="61" applyFont="1" applyFill="1" applyBorder="1" applyAlignment="1" applyProtection="1">
      <alignment horizontal="center" vertical="center"/>
      <protection locked="0"/>
    </xf>
    <xf numFmtId="0" fontId="50" fillId="0" borderId="54" xfId="61" applyFont="1" applyBorder="1" applyAlignment="1" applyProtection="1">
      <alignment horizontal="center" vertical="center"/>
      <protection locked="0"/>
    </xf>
    <xf numFmtId="0" fontId="50" fillId="0" borderId="0" xfId="61" applyFont="1" applyBorder="1" applyAlignment="1" applyProtection="1">
      <alignment horizontal="center" vertical="center"/>
      <protection locked="0"/>
    </xf>
    <xf numFmtId="0" fontId="50" fillId="0" borderId="39" xfId="61" applyFont="1" applyBorder="1" applyAlignment="1" applyProtection="1">
      <alignment horizontal="center" vertical="center"/>
      <protection locked="0"/>
    </xf>
    <xf numFmtId="0" fontId="50" fillId="0" borderId="40" xfId="61" applyFont="1" applyBorder="1" applyAlignment="1" applyProtection="1">
      <alignment horizontal="center" vertical="center"/>
      <protection locked="0"/>
    </xf>
    <xf numFmtId="0" fontId="50" fillId="0" borderId="0" xfId="61" applyFont="1" applyFill="1" applyBorder="1" applyAlignment="1" applyProtection="1">
      <alignment horizontal="center" vertical="center"/>
      <protection locked="0"/>
    </xf>
    <xf numFmtId="0" fontId="50" fillId="0" borderId="0" xfId="61" applyFont="1" applyFill="1" applyBorder="1" applyAlignment="1" applyProtection="1">
      <alignment horizontal="distributed" vertical="center"/>
      <protection locked="0"/>
    </xf>
    <xf numFmtId="0" fontId="50" fillId="33" borderId="0" xfId="61" applyFont="1" applyFill="1" applyBorder="1" applyAlignment="1" applyProtection="1">
      <alignment horizontal="center" vertical="center"/>
      <protection locked="0"/>
    </xf>
    <xf numFmtId="0" fontId="50" fillId="33" borderId="0" xfId="61" applyFont="1" applyFill="1" applyBorder="1" applyAlignment="1" applyProtection="1">
      <alignment horizontal="distributed" vertical="center"/>
      <protection locked="0"/>
    </xf>
    <xf numFmtId="0" fontId="50" fillId="34" borderId="39" xfId="61" applyFont="1" applyFill="1" applyBorder="1" applyAlignment="1" applyProtection="1">
      <alignment horizontal="center" vertical="center"/>
      <protection locked="0"/>
    </xf>
    <xf numFmtId="0" fontId="50" fillId="34" borderId="0" xfId="61" applyFont="1" applyFill="1" applyBorder="1" applyAlignment="1" applyProtection="1">
      <alignment horizontal="distributed" vertical="center"/>
      <protection locked="0"/>
    </xf>
    <xf numFmtId="0" fontId="50" fillId="34" borderId="0" xfId="61" applyFont="1" applyFill="1" applyBorder="1" applyAlignment="1" applyProtection="1">
      <alignment horizontal="center" vertical="center"/>
      <protection locked="0"/>
    </xf>
    <xf numFmtId="0" fontId="50" fillId="0" borderId="55" xfId="61" applyFont="1" applyBorder="1" applyAlignment="1" applyProtection="1">
      <alignment horizontal="center" vertical="center"/>
      <protection locked="0"/>
    </xf>
    <xf numFmtId="0" fontId="50" fillId="0" borderId="56" xfId="61" applyFont="1" applyBorder="1" applyAlignment="1" applyProtection="1">
      <alignment horizontal="center" vertical="center"/>
      <protection locked="0"/>
    </xf>
    <xf numFmtId="0" fontId="50" fillId="10" borderId="39" xfId="61" applyFont="1" applyFill="1" applyBorder="1" applyAlignment="1" applyProtection="1">
      <alignment horizontal="center" vertical="center"/>
      <protection locked="0"/>
    </xf>
    <xf numFmtId="0" fontId="50" fillId="10" borderId="0" xfId="61" applyFont="1" applyFill="1" applyBorder="1" applyAlignment="1" applyProtection="1">
      <alignment horizontal="distributed" vertical="center"/>
      <protection locked="0"/>
    </xf>
    <xf numFmtId="0" fontId="50" fillId="10" borderId="40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0" fillId="13" borderId="57" xfId="0" applyFont="1" applyFill="1" applyBorder="1" applyAlignment="1" applyProtection="1">
      <alignment vertical="center"/>
      <protection/>
    </xf>
    <xf numFmtId="57" fontId="50" fillId="13" borderId="58" xfId="0" applyNumberFormat="1" applyFont="1" applyFill="1" applyBorder="1" applyAlignment="1" applyProtection="1">
      <alignment horizontal="center" vertical="center"/>
      <protection/>
    </xf>
    <xf numFmtId="0" fontId="50" fillId="13" borderId="58" xfId="0" applyFont="1" applyFill="1" applyBorder="1" applyAlignment="1" applyProtection="1">
      <alignment vertical="center"/>
      <protection/>
    </xf>
    <xf numFmtId="0" fontId="54" fillId="13" borderId="58" xfId="0" applyFont="1" applyFill="1" applyBorder="1" applyAlignment="1" applyProtection="1">
      <alignment horizontal="center" vertical="center" wrapText="1"/>
      <protection/>
    </xf>
    <xf numFmtId="0" fontId="50" fillId="13" borderId="59" xfId="0" applyFont="1" applyFill="1" applyBorder="1" applyAlignment="1" applyProtection="1">
      <alignment vertical="center"/>
      <protection/>
    </xf>
    <xf numFmtId="0" fontId="50" fillId="13" borderId="60" xfId="0" applyFont="1" applyFill="1" applyBorder="1" applyAlignment="1" applyProtection="1">
      <alignment vertical="center"/>
      <protection/>
    </xf>
    <xf numFmtId="176" fontId="50" fillId="13" borderId="58" xfId="0" applyNumberFormat="1" applyFont="1" applyFill="1" applyBorder="1" applyAlignment="1" applyProtection="1">
      <alignment horizontal="center" vertical="center"/>
      <protection/>
    </xf>
    <xf numFmtId="176" fontId="53" fillId="0" borderId="30" xfId="48" applyNumberFormat="1" applyFont="1" applyFill="1" applyBorder="1" applyAlignment="1" applyProtection="1">
      <alignment vertical="center" shrinkToFit="1"/>
      <protection/>
    </xf>
    <xf numFmtId="0" fontId="50" fillId="33" borderId="12" xfId="61" applyFont="1" applyFill="1" applyBorder="1" applyAlignment="1" applyProtection="1">
      <alignment vertical="center" shrinkToFit="1"/>
      <protection locked="0"/>
    </xf>
    <xf numFmtId="176" fontId="50" fillId="33" borderId="12" xfId="61" applyNumberFormat="1" applyFont="1" applyFill="1" applyBorder="1" applyAlignment="1" applyProtection="1">
      <alignment vertical="center" shrinkToFit="1"/>
      <protection locked="0"/>
    </xf>
    <xf numFmtId="176" fontId="50" fillId="34" borderId="37" xfId="61" applyNumberFormat="1" applyFont="1" applyFill="1" applyBorder="1" applyAlignment="1" applyProtection="1">
      <alignment vertical="center" shrinkToFit="1"/>
      <protection locked="0"/>
    </xf>
    <xf numFmtId="176" fontId="50" fillId="34" borderId="12" xfId="61" applyNumberFormat="1" applyFont="1" applyFill="1" applyBorder="1" applyAlignment="1" applyProtection="1">
      <alignment vertical="center" shrinkToFit="1"/>
      <protection locked="0"/>
    </xf>
    <xf numFmtId="176" fontId="50" fillId="0" borderId="37" xfId="61" applyNumberFormat="1" applyFont="1" applyBorder="1" applyAlignment="1" applyProtection="1">
      <alignment vertical="center" shrinkToFit="1"/>
      <protection locked="0"/>
    </xf>
    <xf numFmtId="176" fontId="50" fillId="0" borderId="12" xfId="61" applyNumberFormat="1" applyFont="1" applyBorder="1" applyAlignment="1" applyProtection="1">
      <alignment vertical="center" shrinkToFit="1"/>
      <protection locked="0"/>
    </xf>
    <xf numFmtId="176" fontId="50" fillId="0" borderId="38" xfId="61" applyNumberFormat="1" applyFont="1" applyBorder="1" applyAlignment="1" applyProtection="1">
      <alignment vertical="center" shrinkToFit="1"/>
      <protection locked="0"/>
    </xf>
    <xf numFmtId="176" fontId="50" fillId="0" borderId="61" xfId="61" applyNumberFormat="1" applyFont="1" applyBorder="1" applyAlignment="1" applyProtection="1">
      <alignment vertical="center" shrinkToFit="1"/>
      <protection locked="0"/>
    </xf>
    <xf numFmtId="0" fontId="50" fillId="0" borderId="12" xfId="61" applyFont="1" applyBorder="1" applyAlignment="1" applyProtection="1">
      <alignment vertical="center" shrinkToFit="1"/>
      <protection locked="0"/>
    </xf>
    <xf numFmtId="0" fontId="50" fillId="10" borderId="37" xfId="61" applyFont="1" applyFill="1" applyBorder="1" applyAlignment="1" applyProtection="1">
      <alignment vertical="center" shrinkToFit="1"/>
      <protection locked="0"/>
    </xf>
    <xf numFmtId="176" fontId="50" fillId="10" borderId="12" xfId="61" applyNumberFormat="1" applyFont="1" applyFill="1" applyBorder="1" applyAlignment="1" applyProtection="1">
      <alignment vertical="center" shrinkToFit="1"/>
      <protection locked="0"/>
    </xf>
    <xf numFmtId="0" fontId="50" fillId="10" borderId="31" xfId="61" applyFont="1" applyFill="1" applyBorder="1" applyAlignment="1" applyProtection="1">
      <alignment vertical="center" shrinkToFit="1"/>
      <protection locked="0"/>
    </xf>
    <xf numFmtId="0" fontId="50" fillId="33" borderId="0" xfId="61" applyFont="1" applyFill="1" applyBorder="1" applyAlignment="1" applyProtection="1">
      <alignment vertical="center" shrinkToFit="1"/>
      <protection locked="0"/>
    </xf>
    <xf numFmtId="176" fontId="50" fillId="33" borderId="0" xfId="61" applyNumberFormat="1" applyFont="1" applyFill="1" applyBorder="1" applyAlignment="1" applyProtection="1">
      <alignment vertical="center" shrinkToFit="1"/>
      <protection locked="0"/>
    </xf>
    <xf numFmtId="176" fontId="50" fillId="34" borderId="39" xfId="61" applyNumberFormat="1" applyFont="1" applyFill="1" applyBorder="1" applyAlignment="1" applyProtection="1">
      <alignment vertical="center" shrinkToFit="1"/>
      <protection locked="0"/>
    </xf>
    <xf numFmtId="176" fontId="50" fillId="34" borderId="0" xfId="61" applyNumberFormat="1" applyFont="1" applyFill="1" applyBorder="1" applyAlignment="1" applyProtection="1">
      <alignment vertical="center" shrinkToFit="1"/>
      <protection locked="0"/>
    </xf>
    <xf numFmtId="176" fontId="50" fillId="0" borderId="39" xfId="61" applyNumberFormat="1" applyFont="1" applyBorder="1" applyAlignment="1" applyProtection="1">
      <alignment vertical="center" shrinkToFit="1"/>
      <protection locked="0"/>
    </xf>
    <xf numFmtId="176" fontId="50" fillId="0" borderId="0" xfId="61" applyNumberFormat="1" applyFont="1" applyBorder="1" applyAlignment="1" applyProtection="1">
      <alignment vertical="center" shrinkToFit="1"/>
      <protection locked="0"/>
    </xf>
    <xf numFmtId="176" fontId="50" fillId="0" borderId="55" xfId="61" applyNumberFormat="1" applyFont="1" applyBorder="1" applyAlignment="1" applyProtection="1">
      <alignment vertical="center" shrinkToFit="1"/>
      <protection locked="0"/>
    </xf>
    <xf numFmtId="176" fontId="50" fillId="0" borderId="56" xfId="61" applyNumberFormat="1" applyFont="1" applyBorder="1" applyAlignment="1" applyProtection="1">
      <alignment vertical="center" shrinkToFit="1"/>
      <protection locked="0"/>
    </xf>
    <xf numFmtId="0" fontId="50" fillId="0" borderId="0" xfId="61" applyFont="1" applyBorder="1" applyAlignment="1" applyProtection="1">
      <alignment vertical="center" shrinkToFit="1"/>
      <protection locked="0"/>
    </xf>
    <xf numFmtId="0" fontId="50" fillId="10" borderId="39" xfId="61" applyFont="1" applyFill="1" applyBorder="1" applyAlignment="1" applyProtection="1">
      <alignment vertical="center" shrinkToFit="1"/>
      <protection locked="0"/>
    </xf>
    <xf numFmtId="0" fontId="50" fillId="10" borderId="40" xfId="61" applyFont="1" applyFill="1" applyBorder="1" applyAlignment="1" applyProtection="1">
      <alignment vertical="center" shrinkToFit="1"/>
      <protection locked="0"/>
    </xf>
    <xf numFmtId="0" fontId="50" fillId="13" borderId="58" xfId="0" applyFont="1" applyFill="1" applyBorder="1" applyAlignment="1" applyProtection="1">
      <alignment vertical="center" shrinkToFit="1"/>
      <protection/>
    </xf>
    <xf numFmtId="176" fontId="50" fillId="13" borderId="58" xfId="0" applyNumberFormat="1" applyFont="1" applyFill="1" applyBorder="1" applyAlignment="1" applyProtection="1">
      <alignment horizontal="right" vertical="center" shrinkToFit="1"/>
      <protection/>
    </xf>
    <xf numFmtId="176" fontId="50" fillId="13" borderId="57" xfId="0" applyNumberFormat="1" applyFont="1" applyFill="1" applyBorder="1" applyAlignment="1" applyProtection="1">
      <alignment horizontal="right" vertical="center" shrinkToFit="1"/>
      <protection/>
    </xf>
    <xf numFmtId="176" fontId="50" fillId="13" borderId="58" xfId="0" applyNumberFormat="1" applyFont="1" applyFill="1" applyBorder="1" applyAlignment="1" applyProtection="1">
      <alignment vertical="center" shrinkToFit="1"/>
      <protection/>
    </xf>
    <xf numFmtId="176" fontId="50" fillId="13" borderId="59" xfId="0" applyNumberFormat="1" applyFont="1" applyFill="1" applyBorder="1" applyAlignment="1" applyProtection="1">
      <alignment vertical="center" shrinkToFit="1"/>
      <protection/>
    </xf>
    <xf numFmtId="176" fontId="50" fillId="13" borderId="62" xfId="0" applyNumberFormat="1" applyFont="1" applyFill="1" applyBorder="1" applyAlignment="1" applyProtection="1">
      <alignment vertical="center" shrinkToFit="1"/>
      <protection/>
    </xf>
    <xf numFmtId="176" fontId="50" fillId="13" borderId="57" xfId="0" applyNumberFormat="1" applyFont="1" applyFill="1" applyBorder="1" applyAlignment="1" applyProtection="1">
      <alignment vertical="center" shrinkToFit="1"/>
      <protection/>
    </xf>
    <xf numFmtId="0" fontId="50" fillId="13" borderId="57" xfId="0" applyFont="1" applyFill="1" applyBorder="1" applyAlignment="1" applyProtection="1">
      <alignment vertical="center" shrinkToFit="1"/>
      <protection/>
    </xf>
    <xf numFmtId="0" fontId="50" fillId="13" borderId="63" xfId="0" applyFont="1" applyFill="1" applyBorder="1" applyAlignment="1" applyProtection="1">
      <alignment vertical="center" shrinkToFit="1"/>
      <protection/>
    </xf>
    <xf numFmtId="184" fontId="50" fillId="0" borderId="64" xfId="61" applyNumberFormat="1" applyFont="1" applyBorder="1" applyAlignment="1" applyProtection="1">
      <alignment vertical="center" shrinkToFit="1"/>
      <protection locked="0"/>
    </xf>
    <xf numFmtId="184" fontId="50" fillId="13" borderId="65" xfId="0" applyNumberFormat="1" applyFont="1" applyFill="1" applyBorder="1" applyAlignment="1" applyProtection="1">
      <alignment vertical="center" shrinkToFit="1"/>
      <protection/>
    </xf>
    <xf numFmtId="0" fontId="52" fillId="0" borderId="10" xfId="0" applyFont="1" applyFill="1" applyBorder="1" applyAlignment="1">
      <alignment horizontal="center" vertical="center" shrinkToFit="1"/>
    </xf>
    <xf numFmtId="0" fontId="50" fillId="0" borderId="0" xfId="62" applyFont="1" applyFill="1" applyAlignment="1">
      <alignment vertical="center" shrinkToFit="1"/>
      <protection/>
    </xf>
    <xf numFmtId="0" fontId="52" fillId="0" borderId="10" xfId="0" applyFont="1" applyFill="1" applyBorder="1" applyAlignment="1">
      <alignment vertical="center" shrinkToFit="1"/>
    </xf>
    <xf numFmtId="0" fontId="50" fillId="0" borderId="10" xfId="62" applyFont="1" applyFill="1" applyBorder="1" applyAlignment="1">
      <alignment horizontal="left" vertical="center" shrinkToFit="1"/>
      <protection/>
    </xf>
    <xf numFmtId="0" fontId="58" fillId="0" borderId="12" xfId="6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53" fillId="0" borderId="66" xfId="0" applyFont="1" applyFill="1" applyBorder="1" applyAlignment="1" applyProtection="1">
      <alignment horizontal="center" vertical="center" shrinkToFit="1"/>
      <protection/>
    </xf>
    <xf numFmtId="0" fontId="53" fillId="0" borderId="45" xfId="0" applyFont="1" applyFill="1" applyBorder="1" applyAlignment="1" applyProtection="1">
      <alignment horizontal="center" vertical="center" shrinkToFit="1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49" fontId="53" fillId="0" borderId="67" xfId="0" applyNumberFormat="1" applyFont="1" applyBorder="1" applyAlignment="1" applyProtection="1">
      <alignment horizontal="center" vertical="center"/>
      <protection/>
    </xf>
    <xf numFmtId="49" fontId="53" fillId="0" borderId="58" xfId="0" applyNumberFormat="1" applyFont="1" applyBorder="1" applyAlignment="1" applyProtection="1">
      <alignment horizontal="center" vertical="center"/>
      <protection/>
    </xf>
    <xf numFmtId="49" fontId="53" fillId="0" borderId="63" xfId="0" applyNumberFormat="1" applyFont="1" applyBorder="1" applyAlignment="1" applyProtection="1">
      <alignment horizontal="center" vertical="center"/>
      <protection/>
    </xf>
    <xf numFmtId="49" fontId="53" fillId="0" borderId="18" xfId="0" applyNumberFormat="1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center" vertical="center"/>
      <protection/>
    </xf>
    <xf numFmtId="49" fontId="53" fillId="0" borderId="68" xfId="0" applyNumberFormat="1" applyFont="1" applyBorder="1" applyAlignment="1" applyProtection="1">
      <alignment horizontal="center" vertical="center"/>
      <protection/>
    </xf>
    <xf numFmtId="182" fontId="53" fillId="28" borderId="69" xfId="0" applyNumberFormat="1" applyFont="1" applyFill="1" applyBorder="1" applyAlignment="1" applyProtection="1">
      <alignment horizontal="right" vertical="center" shrinkToFit="1"/>
      <protection locked="0"/>
    </xf>
    <xf numFmtId="182" fontId="53" fillId="28" borderId="30" xfId="0" applyNumberFormat="1" applyFont="1" applyFill="1" applyBorder="1" applyAlignment="1" applyProtection="1">
      <alignment horizontal="right" vertical="center" shrinkToFit="1"/>
      <protection locked="0"/>
    </xf>
    <xf numFmtId="0" fontId="53" fillId="0" borderId="70" xfId="0" applyFont="1" applyBorder="1" applyAlignment="1" applyProtection="1">
      <alignment horizontal="center" vertical="center"/>
      <protection/>
    </xf>
    <xf numFmtId="0" fontId="53" fillId="0" borderId="71" xfId="0" applyFont="1" applyBorder="1" applyAlignment="1" applyProtection="1">
      <alignment horizontal="center" vertical="center"/>
      <protection/>
    </xf>
    <xf numFmtId="176" fontId="53" fillId="0" borderId="69" xfId="0" applyNumberFormat="1" applyFont="1" applyBorder="1" applyAlignment="1" applyProtection="1">
      <alignment vertical="center"/>
      <protection/>
    </xf>
    <xf numFmtId="176" fontId="53" fillId="0" borderId="30" xfId="0" applyNumberFormat="1" applyFont="1" applyBorder="1" applyAlignment="1" applyProtection="1">
      <alignment vertical="center"/>
      <protection/>
    </xf>
    <xf numFmtId="0" fontId="53" fillId="0" borderId="72" xfId="0" applyFont="1" applyBorder="1" applyAlignment="1" applyProtection="1">
      <alignment horizontal="distributed" vertical="center"/>
      <protection/>
    </xf>
    <xf numFmtId="0" fontId="53" fillId="0" borderId="73" xfId="0" applyFont="1" applyBorder="1" applyAlignment="1" applyProtection="1">
      <alignment horizontal="distributed" vertical="center"/>
      <protection/>
    </xf>
    <xf numFmtId="0" fontId="53" fillId="0" borderId="74" xfId="0" applyFont="1" applyBorder="1" applyAlignment="1" applyProtection="1">
      <alignment horizontal="center" vertical="center"/>
      <protection/>
    </xf>
    <xf numFmtId="0" fontId="53" fillId="0" borderId="75" xfId="0" applyFont="1" applyBorder="1" applyAlignment="1" applyProtection="1">
      <alignment horizontal="center" vertical="center"/>
      <protection/>
    </xf>
    <xf numFmtId="0" fontId="53" fillId="0" borderId="76" xfId="0" applyFont="1" applyBorder="1" applyAlignment="1" applyProtection="1">
      <alignment horizontal="center" vertical="center" wrapText="1"/>
      <protection/>
    </xf>
    <xf numFmtId="0" fontId="53" fillId="0" borderId="77" xfId="0" applyFont="1" applyBorder="1" applyAlignment="1" applyProtection="1">
      <alignment horizontal="center" vertical="center" wrapText="1"/>
      <protection/>
    </xf>
    <xf numFmtId="0" fontId="53" fillId="0" borderId="63" xfId="0" applyFont="1" applyBorder="1" applyAlignment="1" applyProtection="1">
      <alignment horizontal="center" vertical="center"/>
      <protection/>
    </xf>
    <xf numFmtId="0" fontId="53" fillId="0" borderId="78" xfId="0" applyFont="1" applyBorder="1" applyAlignment="1" applyProtection="1">
      <alignment horizontal="center" vertical="center"/>
      <protection/>
    </xf>
    <xf numFmtId="0" fontId="53" fillId="0" borderId="79" xfId="0" applyFont="1" applyBorder="1" applyAlignment="1" applyProtection="1">
      <alignment horizontal="center" vertical="center" wrapText="1"/>
      <protection/>
    </xf>
    <xf numFmtId="0" fontId="53" fillId="0" borderId="80" xfId="0" applyFont="1" applyBorder="1" applyAlignment="1" applyProtection="1">
      <alignment horizontal="center" vertical="center" wrapText="1"/>
      <protection/>
    </xf>
    <xf numFmtId="0" fontId="53" fillId="0" borderId="81" xfId="0" applyFont="1" applyBorder="1" applyAlignment="1" applyProtection="1">
      <alignment horizontal="center" vertical="center" wrapText="1"/>
      <protection/>
    </xf>
    <xf numFmtId="0" fontId="53" fillId="0" borderId="82" xfId="0" applyFont="1" applyBorder="1" applyAlignment="1" applyProtection="1">
      <alignment horizontal="center" vertical="center"/>
      <protection/>
    </xf>
    <xf numFmtId="176" fontId="53" fillId="0" borderId="83" xfId="0" applyNumberFormat="1" applyFont="1" applyBorder="1" applyAlignment="1" applyProtection="1">
      <alignment vertical="center"/>
      <protection/>
    </xf>
    <xf numFmtId="176" fontId="53" fillId="0" borderId="84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 textRotation="180"/>
      <protection locked="0"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85" xfId="0" applyFont="1" applyBorder="1" applyAlignment="1" applyProtection="1">
      <alignment horizontal="distributed" vertical="center"/>
      <protection/>
    </xf>
    <xf numFmtId="0" fontId="53" fillId="0" borderId="67" xfId="0" applyFont="1" applyBorder="1" applyAlignment="1" applyProtection="1">
      <alignment horizontal="center" vertical="center"/>
      <protection locked="0"/>
    </xf>
    <xf numFmtId="0" fontId="53" fillId="0" borderId="86" xfId="0" applyFont="1" applyBorder="1" applyAlignment="1" applyProtection="1">
      <alignment horizontal="center" vertical="center"/>
      <protection locked="0"/>
    </xf>
    <xf numFmtId="0" fontId="53" fillId="0" borderId="87" xfId="0" applyFont="1" applyBorder="1" applyAlignment="1" applyProtection="1">
      <alignment horizontal="center" vertical="center"/>
      <protection/>
    </xf>
    <xf numFmtId="0" fontId="53" fillId="0" borderId="88" xfId="0" applyFont="1" applyBorder="1" applyAlignment="1" applyProtection="1">
      <alignment horizontal="center" vertical="center"/>
      <protection/>
    </xf>
    <xf numFmtId="0" fontId="50" fillId="33" borderId="43" xfId="61" applyFont="1" applyFill="1" applyBorder="1" applyAlignment="1" applyProtection="1">
      <alignment horizontal="distributed" vertical="center"/>
      <protection locked="0"/>
    </xf>
    <xf numFmtId="0" fontId="50" fillId="33" borderId="47" xfId="61" applyFont="1" applyFill="1" applyBorder="1" applyAlignment="1" applyProtection="1">
      <alignment horizontal="distributed" vertical="center"/>
      <protection locked="0"/>
    </xf>
    <xf numFmtId="0" fontId="50" fillId="34" borderId="43" xfId="61" applyFont="1" applyFill="1" applyBorder="1" applyAlignment="1" applyProtection="1">
      <alignment horizontal="distributed" vertical="center"/>
      <protection locked="0"/>
    </xf>
    <xf numFmtId="0" fontId="50" fillId="34" borderId="47" xfId="61" applyFont="1" applyFill="1" applyBorder="1" applyAlignment="1" applyProtection="1">
      <alignment horizontal="distributed" vertical="center"/>
      <protection locked="0"/>
    </xf>
    <xf numFmtId="0" fontId="50" fillId="10" borderId="43" xfId="61" applyFont="1" applyFill="1" applyBorder="1" applyAlignment="1" applyProtection="1">
      <alignment horizontal="distributed" vertical="center"/>
      <protection locked="0"/>
    </xf>
    <xf numFmtId="0" fontId="50" fillId="10" borderId="47" xfId="61" applyFont="1" applyFill="1" applyBorder="1" applyAlignment="1" applyProtection="1">
      <alignment horizontal="distributed" vertical="center"/>
      <protection locked="0"/>
    </xf>
    <xf numFmtId="0" fontId="54" fillId="0" borderId="51" xfId="61" applyFont="1" applyBorder="1" applyAlignment="1" applyProtection="1">
      <alignment horizontal="center" vertical="center"/>
      <protection locked="0"/>
    </xf>
    <xf numFmtId="0" fontId="54" fillId="0" borderId="50" xfId="61" applyFont="1" applyBorder="1" applyAlignment="1" applyProtection="1">
      <alignment horizontal="center" vertical="center"/>
      <protection locked="0"/>
    </xf>
    <xf numFmtId="0" fontId="54" fillId="0" borderId="53" xfId="61" applyFont="1" applyBorder="1" applyAlignment="1" applyProtection="1">
      <alignment horizontal="center" vertical="center"/>
      <protection locked="0"/>
    </xf>
    <xf numFmtId="0" fontId="50" fillId="0" borderId="89" xfId="61" applyFont="1" applyBorder="1" applyAlignment="1" applyProtection="1">
      <alignment horizontal="center" vertical="center"/>
      <protection locked="0"/>
    </xf>
    <xf numFmtId="0" fontId="50" fillId="0" borderId="90" xfId="61" applyFont="1" applyBorder="1" applyAlignment="1" applyProtection="1">
      <alignment horizontal="center" vertical="center"/>
      <protection locked="0"/>
    </xf>
    <xf numFmtId="0" fontId="50" fillId="0" borderId="43" xfId="61" applyFont="1" applyBorder="1" applyAlignment="1" applyProtection="1">
      <alignment horizontal="center" vertical="center"/>
      <protection locked="0"/>
    </xf>
    <xf numFmtId="0" fontId="50" fillId="0" borderId="47" xfId="61" applyFont="1" applyBorder="1" applyAlignment="1" applyProtection="1">
      <alignment horizontal="center" vertical="center"/>
      <protection locked="0"/>
    </xf>
    <xf numFmtId="0" fontId="50" fillId="0" borderId="43" xfId="61" applyFont="1" applyBorder="1" applyAlignment="1" applyProtection="1">
      <alignment horizontal="distributed" vertical="center"/>
      <protection locked="0"/>
    </xf>
    <xf numFmtId="0" fontId="50" fillId="0" borderId="47" xfId="61" applyFont="1" applyBorder="1" applyAlignment="1" applyProtection="1">
      <alignment horizontal="distributed" vertical="center"/>
      <protection locked="0"/>
    </xf>
    <xf numFmtId="0" fontId="50" fillId="0" borderId="43" xfId="61" applyFont="1" applyFill="1" applyBorder="1" applyAlignment="1" applyProtection="1">
      <alignment horizontal="distributed" vertical="center"/>
      <protection locked="0"/>
    </xf>
    <xf numFmtId="0" fontId="50" fillId="0" borderId="47" xfId="61" applyFont="1" applyFill="1" applyBorder="1" applyAlignment="1" applyProtection="1">
      <alignment horizontal="distributed" vertical="center"/>
      <protection locked="0"/>
    </xf>
    <xf numFmtId="0" fontId="50" fillId="0" borderId="0" xfId="61" applyFont="1" applyBorder="1" applyAlignment="1" applyProtection="1">
      <alignment horizontal="right" vertical="center" wrapText="1"/>
      <protection locked="0"/>
    </xf>
    <xf numFmtId="0" fontId="50" fillId="0" borderId="0" xfId="61" applyFont="1" applyBorder="1" applyAlignment="1" applyProtection="1">
      <alignment horizontal="right" vertical="center"/>
      <protection locked="0"/>
    </xf>
    <xf numFmtId="0" fontId="54" fillId="0" borderId="41" xfId="61" applyFont="1" applyBorder="1" applyAlignment="1" applyProtection="1">
      <alignment vertical="center" shrinkToFit="1"/>
      <protection locked="0"/>
    </xf>
    <xf numFmtId="0" fontId="50" fillId="0" borderId="41" xfId="0" applyFont="1" applyBorder="1" applyAlignment="1" applyProtection="1">
      <alignment vertical="center" shrinkToFit="1"/>
      <protection locked="0"/>
    </xf>
    <xf numFmtId="0" fontId="50" fillId="0" borderId="0" xfId="61" applyFont="1" applyBorder="1" applyAlignment="1" applyProtection="1">
      <alignment horizontal="center" vertical="center" wrapText="1"/>
      <protection locked="0"/>
    </xf>
    <xf numFmtId="0" fontId="50" fillId="0" borderId="0" xfId="61" applyFont="1" applyBorder="1" applyAlignment="1" applyProtection="1">
      <alignment horizontal="center" vertical="center"/>
      <protection locked="0"/>
    </xf>
    <xf numFmtId="0" fontId="54" fillId="0" borderId="45" xfId="61" applyFont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dxfs count="9"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0.875" style="16" customWidth="1"/>
    <col min="2" max="2" width="17.50390625" style="16" bestFit="1" customWidth="1"/>
    <col min="3" max="5" width="10.125" style="16" customWidth="1"/>
    <col min="6" max="9" width="11.00390625" style="16" customWidth="1"/>
    <col min="10" max="10" width="0.875" style="16" customWidth="1"/>
    <col min="11" max="11" width="10.50390625" style="16" hidden="1" customWidth="1"/>
    <col min="12" max="12" width="14.50390625" style="16" hidden="1" customWidth="1"/>
    <col min="13" max="16384" width="9.00390625" style="16" customWidth="1"/>
  </cols>
  <sheetData>
    <row r="1" spans="1:10" ht="18.75" customHeight="1">
      <c r="A1" s="27"/>
      <c r="B1" s="175" t="s">
        <v>238</v>
      </c>
      <c r="C1" s="175"/>
      <c r="D1" s="175"/>
      <c r="E1" s="175"/>
      <c r="F1" s="175"/>
      <c r="G1" s="175"/>
      <c r="H1" s="175"/>
      <c r="I1" s="175"/>
      <c r="J1" s="27"/>
    </row>
    <row r="2" spans="1:10" ht="18" customHeight="1">
      <c r="A2" s="28"/>
      <c r="B2" s="29"/>
      <c r="C2" s="29"/>
      <c r="D2" s="29"/>
      <c r="E2" s="29"/>
      <c r="F2" s="30"/>
      <c r="G2" s="30"/>
      <c r="H2" s="30"/>
      <c r="I2" s="30"/>
      <c r="J2" s="27"/>
    </row>
    <row r="3" spans="1:10" ht="20.25" customHeight="1">
      <c r="A3" s="28"/>
      <c r="B3" s="31" t="s">
        <v>0</v>
      </c>
      <c r="C3" s="176" t="str">
        <f>IF('収支簿_助成事業者用'!AG1="","",'収支簿_助成事業者用'!AG1)</f>
        <v>特定非営利活動法人ふくいスポーツクラブ</v>
      </c>
      <c r="D3" s="177"/>
      <c r="E3" s="177"/>
      <c r="F3" s="178"/>
      <c r="G3" s="32"/>
      <c r="H3" s="32"/>
      <c r="I3" s="30"/>
      <c r="J3" s="27"/>
    </row>
    <row r="4" spans="1:10" ht="20.25" customHeight="1">
      <c r="A4" s="205"/>
      <c r="B4" s="31" t="s">
        <v>56</v>
      </c>
      <c r="C4" s="176" t="str">
        <f>IF('収支簿_助成事業者用'!O2="","",'収支簿_助成事業者用'!O2)</f>
        <v>総合型地域スポーツクラブマネジャー設置</v>
      </c>
      <c r="D4" s="177"/>
      <c r="E4" s="177"/>
      <c r="F4" s="178"/>
      <c r="G4" s="32"/>
      <c r="H4" s="32"/>
      <c r="I4" s="29"/>
      <c r="J4" s="27"/>
    </row>
    <row r="5" spans="1:10" ht="20.25" customHeight="1">
      <c r="A5" s="205"/>
      <c r="B5" s="31" t="s">
        <v>232</v>
      </c>
      <c r="C5" s="206" t="str">
        <f>IF('収支簿_助成事業者用'!AG2="","",'収支簿_助成事業者用'!AG2)</f>
        <v>ふくいスポーツクラブクラブマネジャー設置事業</v>
      </c>
      <c r="D5" s="206"/>
      <c r="E5" s="206"/>
      <c r="F5" s="206"/>
      <c r="G5" s="32"/>
      <c r="H5" s="32"/>
      <c r="I5" s="29"/>
      <c r="J5" s="27"/>
    </row>
    <row r="6" spans="1:10" ht="18" customHeight="1">
      <c r="A6" s="205"/>
      <c r="B6" s="33"/>
      <c r="C6" s="29"/>
      <c r="D6" s="29"/>
      <c r="E6" s="29"/>
      <c r="F6" s="30"/>
      <c r="G6" s="30"/>
      <c r="H6" s="30"/>
      <c r="I6" s="30"/>
      <c r="J6" s="27"/>
    </row>
    <row r="7" spans="1:10" ht="18.75" customHeight="1" thickBot="1">
      <c r="A7" s="205"/>
      <c r="B7" s="34" t="s">
        <v>236</v>
      </c>
      <c r="C7" s="29"/>
      <c r="D7" s="29"/>
      <c r="E7" s="35" t="s">
        <v>240</v>
      </c>
      <c r="F7" s="30"/>
      <c r="G7" s="30"/>
      <c r="H7" s="30"/>
      <c r="I7" s="35" t="s">
        <v>240</v>
      </c>
      <c r="J7" s="27"/>
    </row>
    <row r="8" spans="1:10" ht="24.75" customHeight="1">
      <c r="A8" s="205"/>
      <c r="B8" s="191" t="s">
        <v>1</v>
      </c>
      <c r="C8" s="208" t="s">
        <v>19</v>
      </c>
      <c r="D8" s="199" t="s">
        <v>208</v>
      </c>
      <c r="E8" s="187" t="s">
        <v>235</v>
      </c>
      <c r="F8" s="36"/>
      <c r="G8" s="179" t="s">
        <v>242</v>
      </c>
      <c r="H8" s="180"/>
      <c r="I8" s="181"/>
      <c r="J8" s="27"/>
    </row>
    <row r="9" spans="1:10" ht="11.25">
      <c r="A9" s="205"/>
      <c r="B9" s="207"/>
      <c r="C9" s="209"/>
      <c r="D9" s="200"/>
      <c r="E9" s="188"/>
      <c r="F9" s="36"/>
      <c r="G9" s="182"/>
      <c r="H9" s="183"/>
      <c r="I9" s="184"/>
      <c r="J9" s="27"/>
    </row>
    <row r="10" spans="1:12" ht="23.25" customHeight="1">
      <c r="A10" s="205"/>
      <c r="B10" s="37" t="s">
        <v>210</v>
      </c>
      <c r="C10" s="38">
        <v>1944000</v>
      </c>
      <c r="D10" s="39">
        <f>E10-C10</f>
        <v>-141000</v>
      </c>
      <c r="E10" s="134">
        <f>SUMIF('収支簿_助成事業者用'!$L$7:$L$3041,$B10,'収支簿_助成事業者用'!$U$7:$U$3041)</f>
        <v>1803000</v>
      </c>
      <c r="F10" s="40"/>
      <c r="G10" s="41" t="s">
        <v>243</v>
      </c>
      <c r="H10" s="185">
        <v>43706</v>
      </c>
      <c r="I10" s="186"/>
      <c r="J10" s="27"/>
      <c r="K10" s="16">
        <f>G38*VLOOKUP($C$4,'【削除禁止】収支簿データ'!$C$2:$D$57,2,0)</f>
        <v>1803919.5</v>
      </c>
      <c r="L10" s="16" t="s">
        <v>230</v>
      </c>
    </row>
    <row r="11" spans="1:10" ht="23.25" customHeight="1">
      <c r="A11" s="205"/>
      <c r="B11" s="37" t="s">
        <v>211</v>
      </c>
      <c r="C11" s="38"/>
      <c r="D11" s="39">
        <f aca="true" t="shared" si="0" ref="D11:D16">E11-C11</f>
        <v>0</v>
      </c>
      <c r="E11" s="56">
        <f>SUMIF('収支簿_助成事業者用'!$L$7:$L$3042,$B11,'収支簿_助成事業者用'!$U$7:$U$3042)</f>
        <v>0</v>
      </c>
      <c r="F11" s="36"/>
      <c r="G11" s="41" t="s">
        <v>244</v>
      </c>
      <c r="H11" s="189">
        <f>SUMIF('収支簿_助成事業者用'!$O$7:$O$3042,'【削除禁止】収支簿データ'!$B59,'収支簿_助成事業者用'!$U$7:$U$3042)</f>
        <v>972000</v>
      </c>
      <c r="I11" s="190"/>
      <c r="J11" s="27"/>
    </row>
    <row r="12" spans="1:10" ht="23.25" customHeight="1" thickBot="1">
      <c r="A12" s="205"/>
      <c r="B12" s="37" t="s">
        <v>212</v>
      </c>
      <c r="C12" s="38"/>
      <c r="D12" s="39">
        <f t="shared" si="0"/>
        <v>0</v>
      </c>
      <c r="E12" s="56">
        <f>SUMIF('収支簿_助成事業者用'!$L$7:$L$3042,$B12,'収支簿_助成事業者用'!$U$7:$U$3042)</f>
        <v>0</v>
      </c>
      <c r="F12" s="36"/>
      <c r="G12" s="42" t="s">
        <v>241</v>
      </c>
      <c r="H12" s="203">
        <f>E10-H11</f>
        <v>831000</v>
      </c>
      <c r="I12" s="204"/>
      <c r="J12" s="27"/>
    </row>
    <row r="13" spans="1:10" ht="23.25" customHeight="1">
      <c r="A13" s="205"/>
      <c r="B13" s="37" t="s">
        <v>213</v>
      </c>
      <c r="C13" s="38"/>
      <c r="D13" s="39">
        <f t="shared" si="0"/>
        <v>0</v>
      </c>
      <c r="E13" s="56">
        <f>SUMIF('収支簿_助成事業者用'!$L$7:$L$3042,$B13,'収支簿_助成事業者用'!$U$7:$U$3042)</f>
        <v>0</v>
      </c>
      <c r="F13" s="36"/>
      <c r="G13" s="43"/>
      <c r="H13" s="44"/>
      <c r="I13" s="45"/>
      <c r="J13" s="27"/>
    </row>
    <row r="14" spans="1:10" ht="23.25" customHeight="1">
      <c r="A14" s="205"/>
      <c r="B14" s="37" t="s">
        <v>227</v>
      </c>
      <c r="C14" s="38"/>
      <c r="D14" s="39">
        <f t="shared" si="0"/>
        <v>0</v>
      </c>
      <c r="E14" s="56">
        <f>SUMIF('収支簿_助成事業者用'!$L$7:$L$3042,$B14,'収支簿_助成事業者用'!$U$7:$U$3042)</f>
        <v>0</v>
      </c>
      <c r="F14" s="36"/>
      <c r="G14" s="43"/>
      <c r="H14" s="44"/>
      <c r="I14" s="45"/>
      <c r="J14" s="27"/>
    </row>
    <row r="15" spans="1:10" ht="23.25" customHeight="1">
      <c r="A15" s="205"/>
      <c r="B15" s="37" t="s">
        <v>214</v>
      </c>
      <c r="C15" s="38"/>
      <c r="D15" s="39">
        <f t="shared" si="0"/>
        <v>11</v>
      </c>
      <c r="E15" s="56">
        <f>SUMIF('収支簿_助成事業者用'!$L$7:$L$3042,$B15,'収支簿_助成事業者用'!$U$7:$U$3042)</f>
        <v>11</v>
      </c>
      <c r="F15" s="46"/>
      <c r="G15" s="47"/>
      <c r="H15" s="47"/>
      <c r="I15" s="47"/>
      <c r="J15" s="27"/>
    </row>
    <row r="16" spans="1:10" ht="23.25" customHeight="1">
      <c r="A16" s="205"/>
      <c r="B16" s="48" t="s">
        <v>18</v>
      </c>
      <c r="C16" s="49">
        <v>476736</v>
      </c>
      <c r="D16" s="50">
        <f t="shared" si="0"/>
        <v>13088</v>
      </c>
      <c r="E16" s="60">
        <f>E38-SUM(E10:E15)</f>
        <v>489824</v>
      </c>
      <c r="F16" s="36"/>
      <c r="G16" s="43"/>
      <c r="H16" s="44"/>
      <c r="I16" s="45"/>
      <c r="J16" s="27"/>
    </row>
    <row r="17" spans="1:10" ht="23.25" customHeight="1" thickBot="1">
      <c r="A17" s="205"/>
      <c r="B17" s="51" t="s">
        <v>2</v>
      </c>
      <c r="C17" s="52">
        <f>SUM(C10:C16)</f>
        <v>2420736</v>
      </c>
      <c r="D17" s="53">
        <f>SUM(D10:D16)</f>
        <v>-127901</v>
      </c>
      <c r="E17" s="54">
        <f>SUM(E10:E16)</f>
        <v>2292835</v>
      </c>
      <c r="F17" s="36"/>
      <c r="G17" s="43"/>
      <c r="H17" s="44"/>
      <c r="I17" s="45"/>
      <c r="J17" s="27"/>
    </row>
    <row r="18" spans="1:10" ht="23.25" customHeight="1">
      <c r="A18" s="205"/>
      <c r="B18" s="33"/>
      <c r="C18" s="29"/>
      <c r="D18" s="29"/>
      <c r="E18" s="29"/>
      <c r="F18" s="30"/>
      <c r="G18" s="30"/>
      <c r="H18" s="30"/>
      <c r="I18" s="30"/>
      <c r="J18" s="27"/>
    </row>
    <row r="19" spans="1:10" ht="18.75" customHeight="1" thickBot="1">
      <c r="A19" s="205"/>
      <c r="B19" s="34" t="s">
        <v>237</v>
      </c>
      <c r="C19" s="29"/>
      <c r="D19" s="29"/>
      <c r="E19" s="29"/>
      <c r="F19" s="30"/>
      <c r="G19" s="30"/>
      <c r="H19" s="30"/>
      <c r="I19" s="55" t="s">
        <v>233</v>
      </c>
      <c r="J19" s="27"/>
    </row>
    <row r="20" spans="1:10" ht="18.75" customHeight="1">
      <c r="A20" s="205"/>
      <c r="B20" s="191" t="s">
        <v>1</v>
      </c>
      <c r="C20" s="193" t="s">
        <v>19</v>
      </c>
      <c r="D20" s="195" t="s">
        <v>209</v>
      </c>
      <c r="E20" s="197" t="s">
        <v>235</v>
      </c>
      <c r="F20" s="210" t="s">
        <v>3</v>
      </c>
      <c r="G20" s="211"/>
      <c r="H20" s="211"/>
      <c r="I20" s="201" t="s">
        <v>234</v>
      </c>
      <c r="J20" s="27"/>
    </row>
    <row r="21" spans="1:10" ht="24" customHeight="1">
      <c r="A21" s="205"/>
      <c r="B21" s="192"/>
      <c r="C21" s="194"/>
      <c r="D21" s="196"/>
      <c r="E21" s="198"/>
      <c r="F21" s="23" t="s">
        <v>245</v>
      </c>
      <c r="G21" s="24" t="s">
        <v>246</v>
      </c>
      <c r="H21" s="24" t="s">
        <v>247</v>
      </c>
      <c r="I21" s="202"/>
      <c r="J21" s="27"/>
    </row>
    <row r="22" spans="1:10" ht="23.25" customHeight="1">
      <c r="A22" s="205"/>
      <c r="B22" s="37" t="s">
        <v>4</v>
      </c>
      <c r="C22" s="38"/>
      <c r="D22" s="39">
        <f>E22-C22</f>
        <v>0</v>
      </c>
      <c r="E22" s="56">
        <f>SUMIF('収支簿_助成事業者用'!$L$7:$L$3042,$B22,'収支簿_助成事業者用'!$X$7:$X$3042)</f>
        <v>0</v>
      </c>
      <c r="F22" s="57">
        <f>SUMIF('収支簿_助成事業者用'!$L$7:$L$3042,$B22,'収支簿_助成事業者用'!$AA$7:$AA$3042)</f>
        <v>0</v>
      </c>
      <c r="G22" s="20">
        <f>SUMIF('収支簿_助成事業者用'!$L$7:$L$3042,$B22,'収支簿_助成事業者用'!$AD$7:$AD$3042)</f>
        <v>0</v>
      </c>
      <c r="H22" s="58">
        <f>SUMIF('収支簿_助成事業者用'!$L$7:$L$3042,$B22,'収支簿_助成事業者用'!$AG$7:$AG$3042)</f>
        <v>0</v>
      </c>
      <c r="I22" s="59">
        <f>SUMIF('収支簿_助成事業者用'!$L$7:$L$3042,$B22,'収支簿_助成事業者用'!$AJ$7:$AJ$3042)</f>
        <v>0</v>
      </c>
      <c r="J22" s="27"/>
    </row>
    <row r="23" spans="1:10" ht="23.25" customHeight="1">
      <c r="A23" s="205"/>
      <c r="B23" s="37" t="s">
        <v>5</v>
      </c>
      <c r="C23" s="38"/>
      <c r="D23" s="39">
        <f aca="true" t="shared" si="1" ref="D23:D37">E23-C23</f>
        <v>0</v>
      </c>
      <c r="E23" s="56">
        <f>SUMIF('収支簿_助成事業者用'!$L$7:$L$3042,$B23,'収支簿_助成事業者用'!$X$7:$X$3042)</f>
        <v>0</v>
      </c>
      <c r="F23" s="57">
        <f>SUMIF('収支簿_助成事業者用'!$L$7:$L$3042,$B23,'収支簿_助成事業者用'!$AA$7:$AA$3042)</f>
        <v>0</v>
      </c>
      <c r="G23" s="20">
        <f>SUMIF('収支簿_助成事業者用'!$L$7:$L$3042,$B23,'収支簿_助成事業者用'!$AD$7:$AD$3042)</f>
        <v>0</v>
      </c>
      <c r="H23" s="58">
        <f>SUMIF('収支簿_助成事業者用'!$L$7:$L$3042,$B23,'収支簿_助成事業者用'!$AG$7:$AG$3042)</f>
        <v>0</v>
      </c>
      <c r="I23" s="59">
        <f>SUMIF('収支簿_助成事業者用'!$L$7:$L$3042,$B23,'収支簿_助成事業者用'!$AJ$7:$AJ$3042)</f>
        <v>0</v>
      </c>
      <c r="J23" s="27"/>
    </row>
    <row r="24" spans="1:10" ht="23.25" customHeight="1">
      <c r="A24" s="205"/>
      <c r="B24" s="37" t="s">
        <v>6</v>
      </c>
      <c r="C24" s="38"/>
      <c r="D24" s="39">
        <f t="shared" si="1"/>
        <v>0</v>
      </c>
      <c r="E24" s="56">
        <f>SUMIF('収支簿_助成事業者用'!$L$7:$L$3042,$B24,'収支簿_助成事業者用'!$X$7:$X$3042)</f>
        <v>0</v>
      </c>
      <c r="F24" s="57">
        <f>SUMIF('収支簿_助成事業者用'!$L$7:$L$3042,$B24,'収支簿_助成事業者用'!$AA$7:$AA$3042)</f>
        <v>0</v>
      </c>
      <c r="G24" s="20">
        <f>SUMIF('収支簿_助成事業者用'!$L$7:$L$3042,$B24,'収支簿_助成事業者用'!$AD$7:$AD$3042)</f>
        <v>0</v>
      </c>
      <c r="H24" s="58">
        <f>SUMIF('収支簿_助成事業者用'!$L$7:$L$3042,$B24,'収支簿_助成事業者用'!$AG$7:$AG$3042)</f>
        <v>0</v>
      </c>
      <c r="I24" s="59">
        <f>SUMIF('収支簿_助成事業者用'!$L$7:$L$3042,$B24,'収支簿_助成事業者用'!$AJ$7:$AJ$3042)</f>
        <v>0</v>
      </c>
      <c r="J24" s="27"/>
    </row>
    <row r="25" spans="1:10" ht="23.25" customHeight="1">
      <c r="A25" s="205"/>
      <c r="B25" s="37" t="s">
        <v>7</v>
      </c>
      <c r="C25" s="38"/>
      <c r="D25" s="39">
        <f t="shared" si="1"/>
        <v>0</v>
      </c>
      <c r="E25" s="56">
        <f>SUMIF('収支簿_助成事業者用'!$L$7:$L$3042,$B25,'収支簿_助成事業者用'!$X$7:$X$3042)</f>
        <v>0</v>
      </c>
      <c r="F25" s="57">
        <f>SUMIF('収支簿_助成事業者用'!$L$7:$L$3042,$B25,'収支簿_助成事業者用'!$AA$7:$AA$3042)</f>
        <v>0</v>
      </c>
      <c r="G25" s="20">
        <f>SUMIF('収支簿_助成事業者用'!$L$7:$L$3042,$B25,'収支簿_助成事業者用'!$AD$7:$AD$3042)</f>
        <v>0</v>
      </c>
      <c r="H25" s="58">
        <f>SUMIF('収支簿_助成事業者用'!$L$7:$L$3042,$B25,'収支簿_助成事業者用'!$AG$7:$AG$3042)</f>
        <v>0</v>
      </c>
      <c r="I25" s="59">
        <f>SUMIF('収支簿_助成事業者用'!$L$7:$L$3042,$B25,'収支簿_助成事業者用'!$AJ$7:$AJ$3042)</f>
        <v>0</v>
      </c>
      <c r="J25" s="27"/>
    </row>
    <row r="26" spans="1:10" ht="23.25" customHeight="1">
      <c r="A26" s="205"/>
      <c r="B26" s="37" t="s">
        <v>8</v>
      </c>
      <c r="C26" s="38"/>
      <c r="D26" s="39">
        <f t="shared" si="1"/>
        <v>0</v>
      </c>
      <c r="E26" s="56">
        <f>SUMIF('収支簿_助成事業者用'!$L$7:$L$3042,$B26,'収支簿_助成事業者用'!$X$7:$X$3042)</f>
        <v>0</v>
      </c>
      <c r="F26" s="57">
        <f>SUMIF('収支簿_助成事業者用'!$L$7:$L$3042,$B26,'収支簿_助成事業者用'!$AA$7:$AA$3042)</f>
        <v>0</v>
      </c>
      <c r="G26" s="20">
        <f>SUMIF('収支簿_助成事業者用'!$L$7:$L$3042,$B26,'収支簿_助成事業者用'!$AD$7:$AD$3042)</f>
        <v>0</v>
      </c>
      <c r="H26" s="58">
        <f>SUMIF('収支簿_助成事業者用'!$L$7:$L$3042,$B26,'収支簿_助成事業者用'!$AG$7:$AG$3042)</f>
        <v>0</v>
      </c>
      <c r="I26" s="59">
        <f>SUMIF('収支簿_助成事業者用'!$L$7:$L$3042,$B26,'収支簿_助成事業者用'!$AJ$7:$AJ$3042)</f>
        <v>0</v>
      </c>
      <c r="J26" s="27"/>
    </row>
    <row r="27" spans="1:10" ht="23.25" customHeight="1">
      <c r="A27" s="205"/>
      <c r="B27" s="37" t="s">
        <v>9</v>
      </c>
      <c r="C27" s="38"/>
      <c r="D27" s="39">
        <f t="shared" si="1"/>
        <v>0</v>
      </c>
      <c r="E27" s="56">
        <f>SUMIF('収支簿_助成事業者用'!$L$7:$L$3042,$B27,'収支簿_助成事業者用'!$X$7:$X$3042)</f>
        <v>0</v>
      </c>
      <c r="F27" s="57">
        <f>SUMIF('収支簿_助成事業者用'!$L$7:$L$3042,$B27,'収支簿_助成事業者用'!$AA$7:$AA$3042)</f>
        <v>0</v>
      </c>
      <c r="G27" s="20">
        <f>SUMIF('収支簿_助成事業者用'!$L$7:$L$3042,$B27,'収支簿_助成事業者用'!$AD$7:$AD$3042)</f>
        <v>0</v>
      </c>
      <c r="H27" s="58">
        <f>SUMIF('収支簿_助成事業者用'!$L$7:$L$3042,$B27,'収支簿_助成事業者用'!$AG$7:$AG$3042)</f>
        <v>0</v>
      </c>
      <c r="I27" s="59">
        <f>SUMIF('収支簿_助成事業者用'!$L$7:$L$3042,$B27,'収支簿_助成事業者用'!$AJ$7:$AJ$3042)</f>
        <v>0</v>
      </c>
      <c r="J27" s="27"/>
    </row>
    <row r="28" spans="1:10" ht="23.25" customHeight="1">
      <c r="A28" s="205"/>
      <c r="B28" s="37" t="s">
        <v>10</v>
      </c>
      <c r="C28" s="38"/>
      <c r="D28" s="39">
        <f t="shared" si="1"/>
        <v>0</v>
      </c>
      <c r="E28" s="56">
        <f>SUMIF('収支簿_助成事業者用'!$L$7:$L$3042,$B28,'収支簿_助成事業者用'!$X$7:$X$3042)</f>
        <v>0</v>
      </c>
      <c r="F28" s="57">
        <f>SUMIF('収支簿_助成事業者用'!$L$7:$L$3042,$B28,'収支簿_助成事業者用'!$AA$7:$AA$3042)</f>
        <v>0</v>
      </c>
      <c r="G28" s="20">
        <f>SUMIF('収支簿_助成事業者用'!$L$7:$L$3042,$B28,'収支簿_助成事業者用'!$AD$7:$AD$3042)</f>
        <v>0</v>
      </c>
      <c r="H28" s="58">
        <f>SUMIF('収支簿_助成事業者用'!$L$7:$L$3042,$B28,'収支簿_助成事業者用'!$AG$7:$AG$3042)</f>
        <v>0</v>
      </c>
      <c r="I28" s="59">
        <f>SUMIF('収支簿_助成事業者用'!$L$7:$L$3042,$B28,'収支簿_助成事業者用'!$AJ$7:$AJ$3042)</f>
        <v>0</v>
      </c>
      <c r="J28" s="27"/>
    </row>
    <row r="29" spans="1:10" ht="23.25" customHeight="1">
      <c r="A29" s="205"/>
      <c r="B29" s="37" t="s">
        <v>11</v>
      </c>
      <c r="C29" s="38"/>
      <c r="D29" s="39">
        <f t="shared" si="1"/>
        <v>0</v>
      </c>
      <c r="E29" s="56">
        <f>SUMIF('収支簿_助成事業者用'!$L$7:$L$3042,$B29,'収支簿_助成事業者用'!$X$7:$X$3042)</f>
        <v>0</v>
      </c>
      <c r="F29" s="57">
        <f>SUMIF('収支簿_助成事業者用'!$L$7:$L$3042,$B29,'収支簿_助成事業者用'!$AA$7:$AA$3042)</f>
        <v>0</v>
      </c>
      <c r="G29" s="20">
        <f>SUMIF('収支簿_助成事業者用'!$L$7:$L$3042,$B29,'収支簿_助成事業者用'!$AD$7:$AD$3042)</f>
        <v>0</v>
      </c>
      <c r="H29" s="58">
        <f>SUMIF('収支簿_助成事業者用'!$L$7:$L$3042,$B29,'収支簿_助成事業者用'!$AG$7:$AG$3042)</f>
        <v>0</v>
      </c>
      <c r="I29" s="59">
        <f>SUMIF('収支簿_助成事業者用'!$L$7:$L$3042,$B29,'収支簿_助成事業者用'!$AJ$7:$AJ$3042)</f>
        <v>0</v>
      </c>
      <c r="J29" s="27"/>
    </row>
    <row r="30" spans="1:10" ht="23.25" customHeight="1">
      <c r="A30" s="205"/>
      <c r="B30" s="37" t="s">
        <v>12</v>
      </c>
      <c r="C30" s="38"/>
      <c r="D30" s="39">
        <f t="shared" si="1"/>
        <v>0</v>
      </c>
      <c r="E30" s="56">
        <f>SUMIF('収支簿_助成事業者用'!$L$7:$L$3042,$B30,'収支簿_助成事業者用'!$X$7:$X$3042)</f>
        <v>0</v>
      </c>
      <c r="F30" s="57">
        <f>SUMIF('収支簿_助成事業者用'!$L$7:$L$3042,$B30,'収支簿_助成事業者用'!$AA$7:$AA$3042)</f>
        <v>0</v>
      </c>
      <c r="G30" s="20">
        <f>SUMIF('収支簿_助成事業者用'!$L$7:$L$3042,$B30,'収支簿_助成事業者用'!$AD$7:$AD$3042)</f>
        <v>0</v>
      </c>
      <c r="H30" s="58">
        <f>SUMIF('収支簿_助成事業者用'!$L$7:$L$3042,$B30,'収支簿_助成事業者用'!$AG$7:$AG$3042)</f>
        <v>0</v>
      </c>
      <c r="I30" s="59">
        <f>SUMIF('収支簿_助成事業者用'!$L$7:$L$3042,$B30,'収支簿_助成事業者用'!$AJ$7:$AJ$3042)</f>
        <v>0</v>
      </c>
      <c r="J30" s="27"/>
    </row>
    <row r="31" spans="1:10" ht="23.25" customHeight="1">
      <c r="A31" s="205"/>
      <c r="B31" s="37" t="s">
        <v>13</v>
      </c>
      <c r="C31" s="38"/>
      <c r="D31" s="39">
        <f t="shared" si="1"/>
        <v>0</v>
      </c>
      <c r="E31" s="56">
        <f>SUMIF('収支簿_助成事業者用'!$L$7:$L$3042,$B31,'収支簿_助成事業者用'!$X$7:$X$3042)</f>
        <v>0</v>
      </c>
      <c r="F31" s="57">
        <f>SUMIF('収支簿_助成事業者用'!$L$7:$L$3042,$B31,'収支簿_助成事業者用'!$AA$7:$AA$3042)</f>
        <v>0</v>
      </c>
      <c r="G31" s="20">
        <f>SUMIF('収支簿_助成事業者用'!$L$7:$L$3042,$B31,'収支簿_助成事業者用'!$AD$7:$AD$3042)</f>
        <v>0</v>
      </c>
      <c r="H31" s="58">
        <f>SUMIF('収支簿_助成事業者用'!$L$7:$L$3042,$B31,'収支簿_助成事業者用'!$AG$7:$AG$3042)</f>
        <v>0</v>
      </c>
      <c r="I31" s="59">
        <f>SUMIF('収支簿_助成事業者用'!$L$7:$L$3042,$B31,'収支簿_助成事業者用'!$AJ$7:$AJ$3042)</f>
        <v>0</v>
      </c>
      <c r="J31" s="27"/>
    </row>
    <row r="32" spans="1:10" ht="23.25" customHeight="1">
      <c r="A32" s="205"/>
      <c r="B32" s="37" t="s">
        <v>14</v>
      </c>
      <c r="C32" s="38"/>
      <c r="D32" s="39">
        <f t="shared" si="1"/>
        <v>0</v>
      </c>
      <c r="E32" s="56">
        <f>SUMIF('収支簿_助成事業者用'!$L$7:$L$3042,$B32,'収支簿_助成事業者用'!$X$7:$X$3042)</f>
        <v>0</v>
      </c>
      <c r="F32" s="57">
        <f>SUMIF('収支簿_助成事業者用'!$L$7:$L$3042,$B32,'収支簿_助成事業者用'!$AA$7:$AA$3042)</f>
        <v>0</v>
      </c>
      <c r="G32" s="20">
        <f>SUMIF('収支簿_助成事業者用'!$L$7:$L$3042,$B32,'収支簿_助成事業者用'!$AD$7:$AD$3042)</f>
        <v>0</v>
      </c>
      <c r="H32" s="58">
        <f>SUMIF('収支簿_助成事業者用'!$L$7:$L$3042,$B32,'収支簿_助成事業者用'!$AG$7:$AG$3042)</f>
        <v>0</v>
      </c>
      <c r="I32" s="59">
        <f>SUMIF('収支簿_助成事業者用'!$L$7:$L$3042,$B32,'収支簿_助成事業者用'!$AJ$7:$AJ$3042)</f>
        <v>0</v>
      </c>
      <c r="J32" s="27"/>
    </row>
    <row r="33" spans="1:10" ht="23.25" customHeight="1">
      <c r="A33" s="205"/>
      <c r="B33" s="37" t="s">
        <v>15</v>
      </c>
      <c r="C33" s="38">
        <v>2400000</v>
      </c>
      <c r="D33" s="39">
        <f t="shared" si="1"/>
        <v>-128125</v>
      </c>
      <c r="E33" s="56">
        <f>SUMIF('収支簿_助成事業者用'!$L$7:$L$3042,$B33,'収支簿_助成事業者用'!$X$7:$X$3042)</f>
        <v>2271875</v>
      </c>
      <c r="F33" s="57">
        <f>SUMIF('収支簿_助成事業者用'!$L$7:$L$3042,$B33,'収支簿_助成事業者用'!$AA$7:$AA$3042)</f>
        <v>2271875</v>
      </c>
      <c r="G33" s="20">
        <f>SUMIF('収支簿_助成事業者用'!$L$7:$L$3042,$B33,'収支簿_助成事業者用'!$AD$7:$AD$3042)</f>
        <v>1993875</v>
      </c>
      <c r="H33" s="58">
        <f>SUMIF('収支簿_助成事業者用'!$L$7:$L$3042,$B33,'収支簿_助成事業者用'!$AG$7:$AG$3042)</f>
        <v>278000</v>
      </c>
      <c r="I33" s="59">
        <f>SUMIF('収支簿_助成事業者用'!$L$7:$L$3042,$B33,'収支簿_助成事業者用'!$AJ$7:$AJ$3042)</f>
        <v>0</v>
      </c>
      <c r="J33" s="27"/>
    </row>
    <row r="34" spans="1:10" ht="23.25" customHeight="1">
      <c r="A34" s="205"/>
      <c r="B34" s="37" t="s">
        <v>16</v>
      </c>
      <c r="C34" s="38"/>
      <c r="D34" s="39">
        <f t="shared" si="1"/>
        <v>0</v>
      </c>
      <c r="E34" s="56">
        <f>SUMIF('収支簿_助成事業者用'!$L$7:$L$3042,$B34,'収支簿_助成事業者用'!$X$7:$X$3042)</f>
        <v>0</v>
      </c>
      <c r="F34" s="57">
        <f>SUMIF('収支簿_助成事業者用'!$L$7:$L$3042,$B34,'収支簿_助成事業者用'!$AA$7:$AA$3042)</f>
        <v>0</v>
      </c>
      <c r="G34" s="20">
        <f>SUMIF('収支簿_助成事業者用'!$L$7:$L$3042,$B34,'収支簿_助成事業者用'!$AD$7:$AD$3042)</f>
        <v>0</v>
      </c>
      <c r="H34" s="58">
        <f>SUMIF('収支簿_助成事業者用'!$L$7:$L$3042,$B34,'収支簿_助成事業者用'!$AG$7:$AG$3042)</f>
        <v>0</v>
      </c>
      <c r="I34" s="59">
        <f>SUMIF('収支簿_助成事業者用'!$L$7:$L$3042,$B34,'収支簿_助成事業者用'!$AJ$7:$AJ$3042)</f>
        <v>0</v>
      </c>
      <c r="J34" s="27"/>
    </row>
    <row r="35" spans="1:10" ht="23.25" customHeight="1">
      <c r="A35" s="205"/>
      <c r="B35" s="37" t="s">
        <v>17</v>
      </c>
      <c r="C35" s="38">
        <v>20736</v>
      </c>
      <c r="D35" s="39">
        <f t="shared" si="1"/>
        <v>224</v>
      </c>
      <c r="E35" s="56">
        <f>SUMIF('収支簿_助成事業者用'!$L$7:$L$3042,$B35,'収支簿_助成事業者用'!$X$7:$X$3042)</f>
        <v>20960</v>
      </c>
      <c r="F35" s="57">
        <f>SUMIF('収支簿_助成事業者用'!$L$7:$L$3042,$B35,'収支簿_助成事業者用'!$AA$7:$AA$3042)</f>
        <v>10480</v>
      </c>
      <c r="G35" s="20">
        <f>SUMIF('収支簿_助成事業者用'!$L$7:$L$3042,$B35,'収支簿_助成事業者用'!$AD$7:$AD$3042)</f>
        <v>10480</v>
      </c>
      <c r="H35" s="58">
        <f>SUMIF('収支簿_助成事業者用'!$L$7:$L$3042,$B35,'収支簿_助成事業者用'!$AG$7:$AG$3042)</f>
        <v>0</v>
      </c>
      <c r="I35" s="59">
        <f>SUMIF('収支簿_助成事業者用'!$L$7:$L$3042,$B35,'収支簿_助成事業者用'!$AJ$7:$AJ$3042)</f>
        <v>10480</v>
      </c>
      <c r="J35" s="27"/>
    </row>
    <row r="36" spans="1:10" ht="23.25" customHeight="1">
      <c r="A36" s="205"/>
      <c r="B36" s="37" t="s">
        <v>35</v>
      </c>
      <c r="C36" s="38"/>
      <c r="D36" s="39">
        <f t="shared" si="1"/>
        <v>0</v>
      </c>
      <c r="E36" s="56">
        <f>SUMIF('収支簿_助成事業者用'!$L$7:$L$3042,$B36,'収支簿_助成事業者用'!$X$7:$X$3042)</f>
        <v>0</v>
      </c>
      <c r="F36" s="57">
        <f>SUMIF('収支簿_助成事業者用'!$L$7:$L$3042,$B36,'収支簿_助成事業者用'!$AA$7:$AA$3042)</f>
        <v>0</v>
      </c>
      <c r="G36" s="20">
        <f>SUMIF('収支簿_助成事業者用'!$L$7:$L$3042,$B36,'収支簿_助成事業者用'!$AD$7:$AD$3042)</f>
        <v>0</v>
      </c>
      <c r="H36" s="58">
        <f>SUMIF('収支簿_助成事業者用'!$L$7:$L$3042,$B36,'収支簿_助成事業者用'!$AG$7:$AG$3042)</f>
        <v>0</v>
      </c>
      <c r="I36" s="59">
        <f>SUMIF('収支簿_助成事業者用'!$L$7:$L$3042,$B36,'収支簿_助成事業者用'!$AJ$7:$AJ$3042)</f>
        <v>0</v>
      </c>
      <c r="J36" s="27"/>
    </row>
    <row r="37" spans="1:10" ht="23.25" customHeight="1">
      <c r="A37" s="205"/>
      <c r="B37" s="48" t="s">
        <v>215</v>
      </c>
      <c r="C37" s="49"/>
      <c r="D37" s="50">
        <f t="shared" si="1"/>
        <v>0</v>
      </c>
      <c r="E37" s="60">
        <f>SUMIF('収支簿_助成事業者用'!$L$7:$L$3042,$B37,'収支簿_助成事業者用'!$X$7:$X$3042)</f>
        <v>0</v>
      </c>
      <c r="F37" s="61">
        <f>SUMIF('収支簿_助成事業者用'!$L$7:$L$3042,$B37,'収支簿_助成事業者用'!$AA$7:$AA$3042)</f>
        <v>0</v>
      </c>
      <c r="G37" s="21">
        <f>SUMIF('収支簿_助成事業者用'!$L$7:$L$3042,$B37,'収支簿_助成事業者用'!$AD$7:$AD$3042)</f>
        <v>0</v>
      </c>
      <c r="H37" s="62">
        <f>SUMIF('収支簿_助成事業者用'!$L$7:$L$3042,$B37,'収支簿_助成事業者用'!$AG$7:$AG$3042)</f>
        <v>0</v>
      </c>
      <c r="I37" s="63">
        <f>SUMIF('収支簿_助成事業者用'!$L$7:$L$3042,$B37,'収支簿_助成事業者用'!$AJ$7:$AJ$3042)</f>
        <v>0</v>
      </c>
      <c r="J37" s="27"/>
    </row>
    <row r="38" spans="1:10" ht="23.25" customHeight="1" thickBot="1">
      <c r="A38" s="205"/>
      <c r="B38" s="51" t="s">
        <v>2</v>
      </c>
      <c r="C38" s="52">
        <f aca="true" t="shared" si="2" ref="C38:I38">SUM(C22:C37)</f>
        <v>2420736</v>
      </c>
      <c r="D38" s="53">
        <f t="shared" si="2"/>
        <v>-127901</v>
      </c>
      <c r="E38" s="54">
        <f t="shared" si="2"/>
        <v>2292835</v>
      </c>
      <c r="F38" s="64">
        <f t="shared" si="2"/>
        <v>2282355</v>
      </c>
      <c r="G38" s="22">
        <f t="shared" si="2"/>
        <v>2004355</v>
      </c>
      <c r="H38" s="22">
        <f t="shared" si="2"/>
        <v>278000</v>
      </c>
      <c r="I38" s="65">
        <f t="shared" si="2"/>
        <v>10480</v>
      </c>
      <c r="J38" s="27"/>
    </row>
    <row r="39" ht="3.75" customHeight="1">
      <c r="G39" s="18"/>
    </row>
    <row r="42" spans="2:9" ht="11.25">
      <c r="B42" s="174"/>
      <c r="C42" s="174"/>
      <c r="D42" s="174"/>
      <c r="E42" s="174"/>
      <c r="F42" s="174"/>
      <c r="G42" s="174"/>
      <c r="H42" s="174"/>
      <c r="I42" s="174"/>
    </row>
    <row r="43" spans="2:9" ht="11.25">
      <c r="B43" s="174"/>
      <c r="C43" s="174"/>
      <c r="D43" s="174"/>
      <c r="E43" s="174"/>
      <c r="F43" s="174"/>
      <c r="G43" s="174"/>
      <c r="H43" s="174"/>
      <c r="I43" s="174"/>
    </row>
    <row r="69" spans="1:2" s="17" customFormat="1" ht="11.25">
      <c r="A69" s="19"/>
      <c r="B69" s="16"/>
    </row>
  </sheetData>
  <sheetProtection password="FF21" sheet="1" formatCells="0" formatColumns="0" formatRows="0" insertColumns="0" insertRows="0" insertHyperlinks="0" deleteColumns="0" deleteRows="0" selectLockedCells="1" sort="0" autoFilter="0"/>
  <mergeCells count="21">
    <mergeCell ref="A4:A38"/>
    <mergeCell ref="C4:F4"/>
    <mergeCell ref="C5:F5"/>
    <mergeCell ref="B8:B9"/>
    <mergeCell ref="C8:C9"/>
    <mergeCell ref="F20:H20"/>
    <mergeCell ref="B43:I43"/>
    <mergeCell ref="B20:B21"/>
    <mergeCell ref="C20:C21"/>
    <mergeCell ref="D20:D21"/>
    <mergeCell ref="E20:E21"/>
    <mergeCell ref="D8:D9"/>
    <mergeCell ref="B42:I42"/>
    <mergeCell ref="I20:I21"/>
    <mergeCell ref="H12:I12"/>
    <mergeCell ref="B1:I1"/>
    <mergeCell ref="C3:F3"/>
    <mergeCell ref="G8:I9"/>
    <mergeCell ref="H10:I10"/>
    <mergeCell ref="E8:E9"/>
    <mergeCell ref="H11:I11"/>
  </mergeCells>
  <conditionalFormatting sqref="E16">
    <cfRule type="expression" priority="3" dxfId="1" stopIfTrue="1">
      <formula>E16&lt;0</formula>
    </cfRule>
  </conditionalFormatting>
  <conditionalFormatting sqref="E10">
    <cfRule type="expression" priority="4" dxfId="6" stopIfTrue="1">
      <formula>E10&gt;K10</formula>
    </cfRule>
    <cfRule type="expression" priority="5" dxfId="5" stopIfTrue="1">
      <formula>E10&gt;C10</formula>
    </cfRule>
  </conditionalFormatting>
  <conditionalFormatting sqref="G28">
    <cfRule type="expression" priority="6" dxfId="4" stopIfTrue="1">
      <formula>C4="大型スポーツ用品設置"</formula>
    </cfRule>
    <cfRule type="expression" priority="7" dxfId="8" stopIfTrue="1">
      <formula>F38*0.3&lt;G28</formula>
    </cfRule>
  </conditionalFormatting>
  <conditionalFormatting sqref="F38">
    <cfRule type="expression" priority="1" dxfId="1" stopIfTrue="1">
      <formula>AND(OR(C4="スポーツ教室、スポーツ大会等の開催（地方）",C4="スポーツ教室、スポーツ大会等の開催（スポーツ）"),F38&lt;750000)</formula>
    </cfRule>
    <cfRule type="expression" priority="2" dxfId="1" stopIfTrue="1">
      <formula>AND(OR(C4="スポーツ指導者の養成・活用（地方）",C4="スポーツ指導者の養成・活用（スポーツ）",C4="スポーツ情報の提供（地方）",C4="スポーツ情報の提供（スポーツ）",C4="総合型地域スポーツクラブ創設支援",C4="総合型地域スポーツクラブ創設",C4="総合型地域スポーツクラブ自立支援"),F38&lt;400000)</formula>
    </cfRule>
  </conditionalFormatting>
  <dataValidations count="3">
    <dataValidation type="custom" allowBlank="1" showInputMessage="1" showErrorMessage="1" prompt="くじ助成金額は、1,000円未満切り捨てとなります。" error="・くじ助成金の確定額は、交付決定額が上限となります。&#10;・くじ助成金額は、1,000円未満切り捨てとなります。" sqref="E10">
      <formula1>AND(MOD(E10,1000)=0,IF(C10&lt;&gt;"",C10&gt;=E10))</formula1>
    </dataValidation>
    <dataValidation type="custom" allowBlank="1" showInputMessage="1" showErrorMessage="1" prompt="くじ助成金額は、1,000円未満切り捨てとなります。" error="・くじ助成金額は、1,000円未満切り捨てとなります。" imeMode="halfAlpha" sqref="C10">
      <formula1>MOD(C10,1000)=0</formula1>
    </dataValidation>
    <dataValidation allowBlank="1" showInputMessage="1" showErrorMessage="1" imeMode="halfAlpha" sqref="H10:I10 C11:C16 C22:C37"/>
  </dataValidations>
  <printOptions horizontalCentered="1"/>
  <pageMargins left="0.3937007874015748" right="0.3937007874015748" top="0.5905511811023623" bottom="0.1968503937007874" header="0.236220472440944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48"/>
  <sheetViews>
    <sheetView showGridLines="0" view="pageBreakPreview" zoomScaleSheetLayoutView="100" workbookViewId="0" topLeftCell="A1">
      <selection activeCell="F43" activeCellId="12" sqref="F7 F9 F11:F12 F14:F15 F17:F18 F21:F22 F24:F25 F27:F28 F30:F31 F33:F34 F37:F38 F40:F41 F43:F44"/>
    </sheetView>
  </sheetViews>
  <sheetFormatPr defaultColWidth="9.00390625" defaultRowHeight="13.5"/>
  <cols>
    <col min="1" max="1" width="4.125" style="77" customWidth="1"/>
    <col min="2" max="2" width="0.74609375" style="77" customWidth="1"/>
    <col min="3" max="3" width="9.375" style="77" customWidth="1"/>
    <col min="4" max="5" width="0.74609375" style="77" customWidth="1"/>
    <col min="6" max="6" width="18.125" style="77" customWidth="1"/>
    <col min="7" max="8" width="0.74609375" style="77" customWidth="1"/>
    <col min="9" max="9" width="18.125" style="77" customWidth="1"/>
    <col min="10" max="11" width="0.74609375" style="77" customWidth="1"/>
    <col min="12" max="12" width="8.50390625" style="77" customWidth="1"/>
    <col min="13" max="14" width="0.74609375" style="77" customWidth="1"/>
    <col min="15" max="15" width="8.50390625" style="77" customWidth="1"/>
    <col min="16" max="17" width="0.74609375" style="77" customWidth="1"/>
    <col min="18" max="18" width="6.75390625" style="77" bestFit="1" customWidth="1"/>
    <col min="19" max="20" width="0.74609375" style="77" customWidth="1"/>
    <col min="21" max="21" width="10.625" style="77" customWidth="1"/>
    <col min="22" max="23" width="0.74609375" style="77" customWidth="1"/>
    <col min="24" max="24" width="10.625" style="77" customWidth="1"/>
    <col min="25" max="26" width="0.74609375" style="77" customWidth="1"/>
    <col min="27" max="27" width="10.625" style="77" customWidth="1"/>
    <col min="28" max="29" width="0.74609375" style="77" customWidth="1"/>
    <col min="30" max="30" width="10.50390625" style="77" customWidth="1"/>
    <col min="31" max="32" width="0.74609375" style="77" customWidth="1"/>
    <col min="33" max="33" width="10.625" style="77" customWidth="1"/>
    <col min="34" max="35" width="0.74609375" style="77" customWidth="1"/>
    <col min="36" max="36" width="10.625" style="77" customWidth="1"/>
    <col min="37" max="38" width="0.74609375" style="77" customWidth="1"/>
    <col min="39" max="39" width="10.625" style="77" customWidth="1"/>
    <col min="40" max="40" width="0.74609375" style="77" customWidth="1"/>
    <col min="41" max="41" width="6.00390625" style="77" customWidth="1"/>
    <col min="42" max="42" width="44.50390625" style="76" customWidth="1"/>
    <col min="43" max="43" width="38.625" style="76" customWidth="1"/>
    <col min="44" max="44" width="26.00390625" style="76" customWidth="1"/>
    <col min="45" max="49" width="11.125" style="77" customWidth="1"/>
    <col min="50" max="16384" width="9.00390625" style="77" customWidth="1"/>
  </cols>
  <sheetData>
    <row r="1" spans="1:40" ht="31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229" t="s">
        <v>36</v>
      </c>
      <c r="AB1" s="230"/>
      <c r="AC1" s="230"/>
      <c r="AD1" s="230"/>
      <c r="AE1" s="79"/>
      <c r="AF1" s="79"/>
      <c r="AG1" s="231" t="s">
        <v>275</v>
      </c>
      <c r="AH1" s="231"/>
      <c r="AI1" s="231"/>
      <c r="AJ1" s="231"/>
      <c r="AK1" s="231"/>
      <c r="AL1" s="231"/>
      <c r="AM1" s="231"/>
      <c r="AN1" s="78"/>
    </row>
    <row r="2" spans="1:40" ht="31.5" customHeight="1">
      <c r="A2" s="78"/>
      <c r="B2" s="78"/>
      <c r="C2" s="80" t="s">
        <v>37</v>
      </c>
      <c r="D2" s="81"/>
      <c r="E2" s="232" t="s">
        <v>65</v>
      </c>
      <c r="F2" s="232"/>
      <c r="G2" s="232"/>
      <c r="H2" s="232"/>
      <c r="I2" s="232"/>
      <c r="J2" s="233" t="s">
        <v>38</v>
      </c>
      <c r="K2" s="234"/>
      <c r="L2" s="234"/>
      <c r="M2" s="234"/>
      <c r="N2" s="234"/>
      <c r="O2" s="232" t="s">
        <v>21</v>
      </c>
      <c r="P2" s="232"/>
      <c r="Q2" s="232"/>
      <c r="R2" s="232"/>
      <c r="S2" s="232"/>
      <c r="T2" s="232"/>
      <c r="U2" s="232"/>
      <c r="V2" s="232"/>
      <c r="W2" s="232"/>
      <c r="X2" s="232"/>
      <c r="Y2" s="74"/>
      <c r="Z2" s="82"/>
      <c r="AA2" s="229" t="s">
        <v>39</v>
      </c>
      <c r="AB2" s="230"/>
      <c r="AC2" s="230"/>
      <c r="AD2" s="230"/>
      <c r="AE2" s="79"/>
      <c r="AF2" s="79"/>
      <c r="AG2" s="235" t="s">
        <v>276</v>
      </c>
      <c r="AH2" s="235"/>
      <c r="AI2" s="235"/>
      <c r="AJ2" s="235"/>
      <c r="AK2" s="235"/>
      <c r="AL2" s="235"/>
      <c r="AM2" s="235"/>
      <c r="AN2" s="74" t="s">
        <v>40</v>
      </c>
    </row>
    <row r="3" spans="1:40" ht="6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2">
      <c r="A4" s="221" t="s">
        <v>41</v>
      </c>
      <c r="B4" s="83"/>
      <c r="C4" s="223" t="s">
        <v>42</v>
      </c>
      <c r="D4" s="84"/>
      <c r="E4" s="85"/>
      <c r="F4" s="225" t="s">
        <v>43</v>
      </c>
      <c r="G4" s="84"/>
      <c r="H4" s="85"/>
      <c r="I4" s="225" t="s">
        <v>44</v>
      </c>
      <c r="J4" s="84"/>
      <c r="K4" s="85"/>
      <c r="L4" s="225" t="s">
        <v>45</v>
      </c>
      <c r="M4" s="225"/>
      <c r="N4" s="225"/>
      <c r="O4" s="225"/>
      <c r="P4" s="86"/>
      <c r="Q4" s="87"/>
      <c r="R4" s="227" t="s">
        <v>46</v>
      </c>
      <c r="S4" s="86"/>
      <c r="T4" s="88"/>
      <c r="U4" s="212" t="s">
        <v>47</v>
      </c>
      <c r="V4" s="88"/>
      <c r="W4" s="89"/>
      <c r="X4" s="214" t="s">
        <v>48</v>
      </c>
      <c r="Y4" s="90"/>
      <c r="Z4" s="90"/>
      <c r="AA4" s="90"/>
      <c r="AB4" s="90"/>
      <c r="AC4" s="90"/>
      <c r="AD4" s="90"/>
      <c r="AE4" s="90"/>
      <c r="AF4" s="91"/>
      <c r="AG4" s="90"/>
      <c r="AH4" s="90"/>
      <c r="AI4" s="91"/>
      <c r="AJ4" s="90"/>
      <c r="AK4" s="90"/>
      <c r="AL4" s="92"/>
      <c r="AM4" s="216" t="s">
        <v>49</v>
      </c>
      <c r="AN4" s="93"/>
    </row>
    <row r="5" spans="1:40" ht="12.75" thickBot="1">
      <c r="A5" s="222"/>
      <c r="B5" s="94"/>
      <c r="C5" s="224"/>
      <c r="D5" s="95"/>
      <c r="E5" s="96"/>
      <c r="F5" s="226"/>
      <c r="G5" s="95"/>
      <c r="H5" s="96"/>
      <c r="I5" s="226"/>
      <c r="J5" s="95"/>
      <c r="K5" s="96"/>
      <c r="L5" s="226"/>
      <c r="M5" s="226"/>
      <c r="N5" s="226"/>
      <c r="O5" s="226"/>
      <c r="P5" s="97"/>
      <c r="Q5" s="98"/>
      <c r="R5" s="228"/>
      <c r="S5" s="97"/>
      <c r="T5" s="99"/>
      <c r="U5" s="213"/>
      <c r="V5" s="100"/>
      <c r="W5" s="101"/>
      <c r="X5" s="215"/>
      <c r="Y5" s="102"/>
      <c r="Z5" s="103"/>
      <c r="AA5" s="104" t="s">
        <v>50</v>
      </c>
      <c r="AB5" s="104"/>
      <c r="AC5" s="105"/>
      <c r="AD5" s="104" t="s">
        <v>51</v>
      </c>
      <c r="AE5" s="106"/>
      <c r="AF5" s="218" t="s">
        <v>52</v>
      </c>
      <c r="AG5" s="219"/>
      <c r="AH5" s="220"/>
      <c r="AI5" s="103"/>
      <c r="AJ5" s="104" t="s">
        <v>53</v>
      </c>
      <c r="AK5" s="107"/>
      <c r="AL5" s="108"/>
      <c r="AM5" s="217"/>
      <c r="AN5" s="109"/>
    </row>
    <row r="6" spans="1:40" ht="12.75" thickTop="1">
      <c r="A6" s="110"/>
      <c r="B6" s="73"/>
      <c r="C6" s="111"/>
      <c r="D6" s="111"/>
      <c r="E6" s="112"/>
      <c r="F6" s="80"/>
      <c r="G6" s="111"/>
      <c r="H6" s="112"/>
      <c r="I6" s="80"/>
      <c r="J6" s="111"/>
      <c r="K6" s="112"/>
      <c r="L6" s="80"/>
      <c r="M6" s="80"/>
      <c r="N6" s="80"/>
      <c r="O6" s="80"/>
      <c r="P6" s="113"/>
      <c r="Q6" s="114"/>
      <c r="R6" s="115"/>
      <c r="S6" s="113"/>
      <c r="T6" s="116"/>
      <c r="U6" s="117"/>
      <c r="V6" s="116"/>
      <c r="W6" s="118"/>
      <c r="X6" s="119"/>
      <c r="Y6" s="120"/>
      <c r="Z6" s="112"/>
      <c r="AA6" s="111"/>
      <c r="AB6" s="111"/>
      <c r="AC6" s="121"/>
      <c r="AD6" s="111"/>
      <c r="AE6" s="122"/>
      <c r="AF6" s="111"/>
      <c r="AG6" s="111"/>
      <c r="AH6" s="111"/>
      <c r="AI6" s="112"/>
      <c r="AJ6" s="111"/>
      <c r="AK6" s="111"/>
      <c r="AL6" s="123"/>
      <c r="AM6" s="124"/>
      <c r="AN6" s="125"/>
    </row>
    <row r="7" spans="1:40" ht="24" customHeight="1">
      <c r="A7" s="167">
        <v>1</v>
      </c>
      <c r="B7" s="68"/>
      <c r="C7" s="66">
        <v>43600</v>
      </c>
      <c r="D7" s="69"/>
      <c r="E7" s="68"/>
      <c r="F7" s="26"/>
      <c r="G7" s="69"/>
      <c r="H7" s="68"/>
      <c r="I7" s="26" t="s">
        <v>277</v>
      </c>
      <c r="J7" s="69"/>
      <c r="K7" s="68"/>
      <c r="L7" s="26" t="s">
        <v>176</v>
      </c>
      <c r="M7" s="69"/>
      <c r="N7" s="70"/>
      <c r="O7" s="173" t="s">
        <v>177</v>
      </c>
      <c r="P7" s="71"/>
      <c r="Q7" s="72"/>
      <c r="R7" s="67" t="s">
        <v>61</v>
      </c>
      <c r="S7" s="71"/>
      <c r="T7" s="135"/>
      <c r="U7" s="136"/>
      <c r="V7" s="136"/>
      <c r="W7" s="137"/>
      <c r="X7" s="138">
        <v>95000</v>
      </c>
      <c r="Y7" s="138"/>
      <c r="Z7" s="139"/>
      <c r="AA7" s="140">
        <v>95000</v>
      </c>
      <c r="AB7" s="140"/>
      <c r="AC7" s="141"/>
      <c r="AD7" s="140">
        <v>95000</v>
      </c>
      <c r="AE7" s="142"/>
      <c r="AF7" s="140"/>
      <c r="AG7" s="140">
        <f aca="true" t="shared" si="0" ref="AG7:AG46">AA7-AD7</f>
        <v>0</v>
      </c>
      <c r="AH7" s="140"/>
      <c r="AI7" s="139"/>
      <c r="AJ7" s="140">
        <f aca="true" t="shared" si="1" ref="AJ7:AJ46">X7-AA7</f>
        <v>0</v>
      </c>
      <c r="AK7" s="143"/>
      <c r="AL7" s="144"/>
      <c r="AM7" s="145">
        <f>U7-X7</f>
        <v>-95000</v>
      </c>
      <c r="AN7" s="146"/>
    </row>
    <row r="8" spans="1:40" ht="24" customHeight="1">
      <c r="A8" s="167">
        <v>2</v>
      </c>
      <c r="B8" s="68"/>
      <c r="C8" s="66">
        <v>43600</v>
      </c>
      <c r="D8" s="69"/>
      <c r="E8" s="68"/>
      <c r="F8" s="26" t="s">
        <v>278</v>
      </c>
      <c r="G8" s="69"/>
      <c r="H8" s="68"/>
      <c r="I8" s="26" t="s">
        <v>279</v>
      </c>
      <c r="J8" s="69"/>
      <c r="K8" s="68"/>
      <c r="L8" s="26" t="s">
        <v>103</v>
      </c>
      <c r="M8" s="69"/>
      <c r="N8" s="70"/>
      <c r="O8" s="173" t="s">
        <v>180</v>
      </c>
      <c r="P8" s="71"/>
      <c r="Q8" s="72"/>
      <c r="R8" s="67" t="s">
        <v>61</v>
      </c>
      <c r="S8" s="71"/>
      <c r="T8" s="135"/>
      <c r="U8" s="136"/>
      <c r="V8" s="136"/>
      <c r="W8" s="137"/>
      <c r="X8" s="138">
        <v>864</v>
      </c>
      <c r="Y8" s="138"/>
      <c r="Z8" s="139"/>
      <c r="AA8" s="140">
        <v>864</v>
      </c>
      <c r="AB8" s="140"/>
      <c r="AC8" s="141"/>
      <c r="AD8" s="140">
        <v>864</v>
      </c>
      <c r="AE8" s="142"/>
      <c r="AF8" s="140"/>
      <c r="AG8" s="140">
        <f t="shared" si="0"/>
        <v>0</v>
      </c>
      <c r="AH8" s="140"/>
      <c r="AI8" s="139"/>
      <c r="AJ8" s="140">
        <f t="shared" si="1"/>
        <v>0</v>
      </c>
      <c r="AK8" s="143"/>
      <c r="AL8" s="144"/>
      <c r="AM8" s="145">
        <f>AM7+U8-X8</f>
        <v>-95864</v>
      </c>
      <c r="AN8" s="146"/>
    </row>
    <row r="9" spans="1:40" ht="24" customHeight="1">
      <c r="A9" s="167">
        <v>3</v>
      </c>
      <c r="B9" s="68"/>
      <c r="C9" s="66">
        <v>43600</v>
      </c>
      <c r="D9" s="69"/>
      <c r="E9" s="68"/>
      <c r="F9" s="26"/>
      <c r="G9" s="69"/>
      <c r="H9" s="68"/>
      <c r="I9" s="26" t="s">
        <v>277</v>
      </c>
      <c r="J9" s="69"/>
      <c r="K9" s="68"/>
      <c r="L9" s="26" t="s">
        <v>176</v>
      </c>
      <c r="M9" s="69"/>
      <c r="N9" s="70"/>
      <c r="O9" s="173" t="s">
        <v>178</v>
      </c>
      <c r="P9" s="71"/>
      <c r="Q9" s="72"/>
      <c r="R9" s="67" t="s">
        <v>61</v>
      </c>
      <c r="S9" s="71"/>
      <c r="T9" s="135"/>
      <c r="U9" s="136"/>
      <c r="V9" s="136"/>
      <c r="W9" s="137"/>
      <c r="X9" s="138">
        <v>100000</v>
      </c>
      <c r="Y9" s="138"/>
      <c r="Z9" s="139"/>
      <c r="AA9" s="140">
        <v>100000</v>
      </c>
      <c r="AB9" s="140"/>
      <c r="AC9" s="141"/>
      <c r="AD9" s="140">
        <v>80000</v>
      </c>
      <c r="AE9" s="142"/>
      <c r="AF9" s="140"/>
      <c r="AG9" s="140">
        <f t="shared" si="0"/>
        <v>20000</v>
      </c>
      <c r="AH9" s="140"/>
      <c r="AI9" s="139"/>
      <c r="AJ9" s="140">
        <f t="shared" si="1"/>
        <v>0</v>
      </c>
      <c r="AK9" s="143"/>
      <c r="AL9" s="144"/>
      <c r="AM9" s="145">
        <f aca="true" t="shared" si="2" ref="AM9:AM47">AM8+U9-X9</f>
        <v>-195864</v>
      </c>
      <c r="AN9" s="146"/>
    </row>
    <row r="10" spans="1:40" ht="24" customHeight="1">
      <c r="A10" s="167">
        <v>4</v>
      </c>
      <c r="B10" s="68"/>
      <c r="C10" s="66">
        <v>43600</v>
      </c>
      <c r="D10" s="69"/>
      <c r="E10" s="68"/>
      <c r="F10" s="26" t="s">
        <v>278</v>
      </c>
      <c r="G10" s="69"/>
      <c r="H10" s="68"/>
      <c r="I10" s="26" t="s">
        <v>280</v>
      </c>
      <c r="J10" s="69"/>
      <c r="K10" s="68"/>
      <c r="L10" s="26" t="s">
        <v>103</v>
      </c>
      <c r="M10" s="69"/>
      <c r="N10" s="70"/>
      <c r="O10" s="173" t="s">
        <v>180</v>
      </c>
      <c r="P10" s="71"/>
      <c r="Q10" s="72"/>
      <c r="R10" s="67" t="s">
        <v>61</v>
      </c>
      <c r="S10" s="71"/>
      <c r="T10" s="135"/>
      <c r="U10" s="136"/>
      <c r="V10" s="136"/>
      <c r="W10" s="137"/>
      <c r="X10" s="138">
        <v>864</v>
      </c>
      <c r="Y10" s="138"/>
      <c r="Z10" s="139"/>
      <c r="AA10" s="140">
        <v>0</v>
      </c>
      <c r="AB10" s="140"/>
      <c r="AC10" s="141"/>
      <c r="AD10" s="140">
        <v>0</v>
      </c>
      <c r="AE10" s="142"/>
      <c r="AF10" s="140"/>
      <c r="AG10" s="140">
        <f t="shared" si="0"/>
        <v>0</v>
      </c>
      <c r="AH10" s="140"/>
      <c r="AI10" s="139"/>
      <c r="AJ10" s="140">
        <f t="shared" si="1"/>
        <v>864</v>
      </c>
      <c r="AK10" s="143"/>
      <c r="AL10" s="144"/>
      <c r="AM10" s="145">
        <f t="shared" si="2"/>
        <v>-196728</v>
      </c>
      <c r="AN10" s="146"/>
    </row>
    <row r="11" spans="1:40" ht="24" customHeight="1">
      <c r="A11" s="167">
        <v>5</v>
      </c>
      <c r="B11" s="68"/>
      <c r="C11" s="66">
        <v>43633</v>
      </c>
      <c r="D11" s="69"/>
      <c r="E11" s="68"/>
      <c r="F11" s="26"/>
      <c r="G11" s="69"/>
      <c r="H11" s="68"/>
      <c r="I11" s="26" t="s">
        <v>281</v>
      </c>
      <c r="J11" s="69"/>
      <c r="K11" s="68"/>
      <c r="L11" s="26" t="s">
        <v>176</v>
      </c>
      <c r="M11" s="69"/>
      <c r="N11" s="70"/>
      <c r="O11" s="173" t="s">
        <v>177</v>
      </c>
      <c r="P11" s="71"/>
      <c r="Q11" s="72"/>
      <c r="R11" s="67" t="s">
        <v>61</v>
      </c>
      <c r="S11" s="71"/>
      <c r="T11" s="135"/>
      <c r="U11" s="136"/>
      <c r="V11" s="136"/>
      <c r="W11" s="137"/>
      <c r="X11" s="138">
        <v>88750</v>
      </c>
      <c r="Y11" s="138"/>
      <c r="Z11" s="139"/>
      <c r="AA11" s="140">
        <v>88750</v>
      </c>
      <c r="AB11" s="140"/>
      <c r="AC11" s="141"/>
      <c r="AD11" s="140">
        <v>88750</v>
      </c>
      <c r="AE11" s="142"/>
      <c r="AF11" s="140"/>
      <c r="AG11" s="140">
        <f t="shared" si="0"/>
        <v>0</v>
      </c>
      <c r="AH11" s="140"/>
      <c r="AI11" s="139"/>
      <c r="AJ11" s="140">
        <f t="shared" si="1"/>
        <v>0</v>
      </c>
      <c r="AK11" s="143"/>
      <c r="AL11" s="144"/>
      <c r="AM11" s="145">
        <f t="shared" si="2"/>
        <v>-285478</v>
      </c>
      <c r="AN11" s="146"/>
    </row>
    <row r="12" spans="1:40" ht="24" customHeight="1">
      <c r="A12" s="167">
        <v>6</v>
      </c>
      <c r="B12" s="68"/>
      <c r="C12" s="66">
        <v>43633</v>
      </c>
      <c r="D12" s="69"/>
      <c r="E12" s="68"/>
      <c r="F12" s="26"/>
      <c r="G12" s="69"/>
      <c r="H12" s="68"/>
      <c r="I12" s="26" t="s">
        <v>281</v>
      </c>
      <c r="J12" s="69"/>
      <c r="K12" s="68"/>
      <c r="L12" s="26" t="s">
        <v>176</v>
      </c>
      <c r="M12" s="69"/>
      <c r="N12" s="70"/>
      <c r="O12" s="173" t="s">
        <v>178</v>
      </c>
      <c r="P12" s="71"/>
      <c r="Q12" s="72"/>
      <c r="R12" s="67" t="s">
        <v>61</v>
      </c>
      <c r="S12" s="71"/>
      <c r="T12" s="135"/>
      <c r="U12" s="136"/>
      <c r="V12" s="136"/>
      <c r="W12" s="137"/>
      <c r="X12" s="138">
        <v>100000</v>
      </c>
      <c r="Y12" s="138"/>
      <c r="Z12" s="139"/>
      <c r="AA12" s="140">
        <v>100000</v>
      </c>
      <c r="AB12" s="140"/>
      <c r="AC12" s="141"/>
      <c r="AD12" s="140">
        <v>80000</v>
      </c>
      <c r="AE12" s="142"/>
      <c r="AF12" s="140"/>
      <c r="AG12" s="140">
        <f t="shared" si="0"/>
        <v>20000</v>
      </c>
      <c r="AH12" s="140"/>
      <c r="AI12" s="139"/>
      <c r="AJ12" s="140">
        <f t="shared" si="1"/>
        <v>0</v>
      </c>
      <c r="AK12" s="143"/>
      <c r="AL12" s="144"/>
      <c r="AM12" s="145">
        <f t="shared" si="2"/>
        <v>-385478</v>
      </c>
      <c r="AN12" s="146"/>
    </row>
    <row r="13" spans="1:40" ht="24" customHeight="1">
      <c r="A13" s="167">
        <v>7</v>
      </c>
      <c r="B13" s="68"/>
      <c r="C13" s="66">
        <v>43633</v>
      </c>
      <c r="D13" s="69"/>
      <c r="E13" s="68"/>
      <c r="F13" s="26" t="s">
        <v>278</v>
      </c>
      <c r="G13" s="69"/>
      <c r="H13" s="68"/>
      <c r="I13" s="26" t="s">
        <v>282</v>
      </c>
      <c r="J13" s="69"/>
      <c r="K13" s="68"/>
      <c r="L13" s="26" t="s">
        <v>103</v>
      </c>
      <c r="M13" s="69"/>
      <c r="N13" s="70"/>
      <c r="O13" s="173" t="s">
        <v>180</v>
      </c>
      <c r="P13" s="71"/>
      <c r="Q13" s="72"/>
      <c r="R13" s="67" t="s">
        <v>61</v>
      </c>
      <c r="S13" s="71"/>
      <c r="T13" s="135"/>
      <c r="U13" s="136"/>
      <c r="V13" s="136"/>
      <c r="W13" s="137"/>
      <c r="X13" s="138">
        <v>1728</v>
      </c>
      <c r="Y13" s="138"/>
      <c r="Z13" s="139"/>
      <c r="AA13" s="140">
        <v>864</v>
      </c>
      <c r="AB13" s="140"/>
      <c r="AC13" s="141"/>
      <c r="AD13" s="140">
        <v>864</v>
      </c>
      <c r="AE13" s="142"/>
      <c r="AF13" s="140"/>
      <c r="AG13" s="140">
        <f t="shared" si="0"/>
        <v>0</v>
      </c>
      <c r="AH13" s="140"/>
      <c r="AI13" s="139"/>
      <c r="AJ13" s="140">
        <f t="shared" si="1"/>
        <v>864</v>
      </c>
      <c r="AK13" s="143"/>
      <c r="AL13" s="144"/>
      <c r="AM13" s="145">
        <f t="shared" si="2"/>
        <v>-387206</v>
      </c>
      <c r="AN13" s="146"/>
    </row>
    <row r="14" spans="1:40" ht="24" customHeight="1">
      <c r="A14" s="167">
        <v>8</v>
      </c>
      <c r="B14" s="68"/>
      <c r="C14" s="66">
        <v>43662</v>
      </c>
      <c r="D14" s="69"/>
      <c r="E14" s="68"/>
      <c r="F14" s="26"/>
      <c r="G14" s="69"/>
      <c r="H14" s="68"/>
      <c r="I14" s="26" t="s">
        <v>283</v>
      </c>
      <c r="J14" s="69"/>
      <c r="K14" s="68"/>
      <c r="L14" s="26" t="s">
        <v>176</v>
      </c>
      <c r="M14" s="69"/>
      <c r="N14" s="70"/>
      <c r="O14" s="173" t="s">
        <v>177</v>
      </c>
      <c r="P14" s="71"/>
      <c r="Q14" s="72"/>
      <c r="R14" s="67" t="s">
        <v>61</v>
      </c>
      <c r="S14" s="71"/>
      <c r="T14" s="135"/>
      <c r="U14" s="136"/>
      <c r="V14" s="136"/>
      <c r="W14" s="137"/>
      <c r="X14" s="138">
        <v>92500</v>
      </c>
      <c r="Y14" s="138"/>
      <c r="Z14" s="139"/>
      <c r="AA14" s="140">
        <v>92500</v>
      </c>
      <c r="AB14" s="140"/>
      <c r="AC14" s="141"/>
      <c r="AD14" s="140">
        <v>92500</v>
      </c>
      <c r="AE14" s="142"/>
      <c r="AF14" s="140"/>
      <c r="AG14" s="140">
        <f t="shared" si="0"/>
        <v>0</v>
      </c>
      <c r="AH14" s="140"/>
      <c r="AI14" s="139"/>
      <c r="AJ14" s="140">
        <f t="shared" si="1"/>
        <v>0</v>
      </c>
      <c r="AK14" s="143"/>
      <c r="AL14" s="144"/>
      <c r="AM14" s="145">
        <f t="shared" si="2"/>
        <v>-479706</v>
      </c>
      <c r="AN14" s="146"/>
    </row>
    <row r="15" spans="1:40" ht="24" customHeight="1">
      <c r="A15" s="167">
        <v>9</v>
      </c>
      <c r="B15" s="68"/>
      <c r="C15" s="66">
        <v>43662</v>
      </c>
      <c r="D15" s="69"/>
      <c r="E15" s="68"/>
      <c r="F15" s="26"/>
      <c r="G15" s="69"/>
      <c r="H15" s="68"/>
      <c r="I15" s="26" t="s">
        <v>283</v>
      </c>
      <c r="J15" s="69"/>
      <c r="K15" s="68"/>
      <c r="L15" s="26" t="s">
        <v>176</v>
      </c>
      <c r="M15" s="69"/>
      <c r="N15" s="70"/>
      <c r="O15" s="173" t="s">
        <v>178</v>
      </c>
      <c r="P15" s="71"/>
      <c r="Q15" s="72"/>
      <c r="R15" s="67" t="s">
        <v>61</v>
      </c>
      <c r="S15" s="71"/>
      <c r="T15" s="135"/>
      <c r="U15" s="136"/>
      <c r="V15" s="136"/>
      <c r="W15" s="137"/>
      <c r="X15" s="138">
        <v>100000</v>
      </c>
      <c r="Y15" s="138"/>
      <c r="Z15" s="139"/>
      <c r="AA15" s="140">
        <v>100000</v>
      </c>
      <c r="AB15" s="140"/>
      <c r="AC15" s="141"/>
      <c r="AD15" s="140">
        <v>80000</v>
      </c>
      <c r="AE15" s="142"/>
      <c r="AF15" s="140"/>
      <c r="AG15" s="140">
        <f t="shared" si="0"/>
        <v>20000</v>
      </c>
      <c r="AH15" s="140"/>
      <c r="AI15" s="139"/>
      <c r="AJ15" s="140">
        <f t="shared" si="1"/>
        <v>0</v>
      </c>
      <c r="AK15" s="143"/>
      <c r="AL15" s="144"/>
      <c r="AM15" s="145">
        <f t="shared" si="2"/>
        <v>-579706</v>
      </c>
      <c r="AN15" s="146"/>
    </row>
    <row r="16" spans="1:40" ht="24" customHeight="1">
      <c r="A16" s="167">
        <v>10</v>
      </c>
      <c r="B16" s="68"/>
      <c r="C16" s="66">
        <v>43662</v>
      </c>
      <c r="D16" s="69"/>
      <c r="E16" s="68"/>
      <c r="F16" s="26" t="s">
        <v>278</v>
      </c>
      <c r="G16" s="69"/>
      <c r="H16" s="68"/>
      <c r="I16" s="26" t="s">
        <v>284</v>
      </c>
      <c r="J16" s="69"/>
      <c r="K16" s="68"/>
      <c r="L16" s="26" t="s">
        <v>103</v>
      </c>
      <c r="M16" s="69"/>
      <c r="N16" s="70"/>
      <c r="O16" s="173" t="s">
        <v>180</v>
      </c>
      <c r="P16" s="71"/>
      <c r="Q16" s="72"/>
      <c r="R16" s="67" t="s">
        <v>61</v>
      </c>
      <c r="S16" s="71"/>
      <c r="T16" s="135"/>
      <c r="U16" s="136"/>
      <c r="V16" s="136"/>
      <c r="W16" s="137"/>
      <c r="X16" s="138">
        <v>1728</v>
      </c>
      <c r="Y16" s="138"/>
      <c r="Z16" s="139"/>
      <c r="AA16" s="140">
        <v>864</v>
      </c>
      <c r="AB16" s="140"/>
      <c r="AC16" s="141"/>
      <c r="AD16" s="140">
        <v>864</v>
      </c>
      <c r="AE16" s="142"/>
      <c r="AF16" s="140"/>
      <c r="AG16" s="140">
        <f t="shared" si="0"/>
        <v>0</v>
      </c>
      <c r="AH16" s="140"/>
      <c r="AI16" s="139"/>
      <c r="AJ16" s="140">
        <f t="shared" si="1"/>
        <v>864</v>
      </c>
      <c r="AK16" s="143"/>
      <c r="AL16" s="144"/>
      <c r="AM16" s="145">
        <f t="shared" si="2"/>
        <v>-581434</v>
      </c>
      <c r="AN16" s="146"/>
    </row>
    <row r="17" spans="1:40" ht="24" customHeight="1">
      <c r="A17" s="167">
        <v>11</v>
      </c>
      <c r="B17" s="68"/>
      <c r="C17" s="66">
        <v>43692</v>
      </c>
      <c r="D17" s="69"/>
      <c r="E17" s="68"/>
      <c r="F17" s="26"/>
      <c r="G17" s="69"/>
      <c r="H17" s="68"/>
      <c r="I17" s="26" t="s">
        <v>285</v>
      </c>
      <c r="J17" s="69"/>
      <c r="K17" s="68"/>
      <c r="L17" s="26" t="s">
        <v>176</v>
      </c>
      <c r="M17" s="69"/>
      <c r="N17" s="70"/>
      <c r="O17" s="173" t="s">
        <v>177</v>
      </c>
      <c r="P17" s="71"/>
      <c r="Q17" s="72"/>
      <c r="R17" s="67" t="s">
        <v>61</v>
      </c>
      <c r="S17" s="71"/>
      <c r="T17" s="135"/>
      <c r="U17" s="136"/>
      <c r="V17" s="136"/>
      <c r="W17" s="137"/>
      <c r="X17" s="138">
        <v>93750</v>
      </c>
      <c r="Y17" s="138"/>
      <c r="Z17" s="139"/>
      <c r="AA17" s="140">
        <v>93750</v>
      </c>
      <c r="AB17" s="140"/>
      <c r="AC17" s="141"/>
      <c r="AD17" s="140">
        <v>93750</v>
      </c>
      <c r="AE17" s="142"/>
      <c r="AF17" s="140"/>
      <c r="AG17" s="140">
        <f t="shared" si="0"/>
        <v>0</v>
      </c>
      <c r="AH17" s="140"/>
      <c r="AI17" s="139"/>
      <c r="AJ17" s="140">
        <f t="shared" si="1"/>
        <v>0</v>
      </c>
      <c r="AK17" s="143"/>
      <c r="AL17" s="144"/>
      <c r="AM17" s="145">
        <f t="shared" si="2"/>
        <v>-675184</v>
      </c>
      <c r="AN17" s="146"/>
    </row>
    <row r="18" spans="1:40" ht="24" customHeight="1">
      <c r="A18" s="167">
        <v>12</v>
      </c>
      <c r="B18" s="68"/>
      <c r="C18" s="66">
        <v>43692</v>
      </c>
      <c r="D18" s="69"/>
      <c r="E18" s="68"/>
      <c r="F18" s="26"/>
      <c r="G18" s="69"/>
      <c r="H18" s="68"/>
      <c r="I18" s="26" t="s">
        <v>285</v>
      </c>
      <c r="J18" s="69"/>
      <c r="K18" s="68"/>
      <c r="L18" s="26" t="s">
        <v>176</v>
      </c>
      <c r="M18" s="69"/>
      <c r="N18" s="70"/>
      <c r="O18" s="173" t="s">
        <v>178</v>
      </c>
      <c r="P18" s="71"/>
      <c r="Q18" s="72"/>
      <c r="R18" s="67" t="s">
        <v>61</v>
      </c>
      <c r="S18" s="71"/>
      <c r="T18" s="135"/>
      <c r="U18" s="136"/>
      <c r="V18" s="136"/>
      <c r="W18" s="137"/>
      <c r="X18" s="138">
        <v>100000</v>
      </c>
      <c r="Y18" s="138"/>
      <c r="Z18" s="139"/>
      <c r="AA18" s="140">
        <v>100000</v>
      </c>
      <c r="AB18" s="140"/>
      <c r="AC18" s="141"/>
      <c r="AD18" s="140">
        <v>80000</v>
      </c>
      <c r="AE18" s="142"/>
      <c r="AF18" s="140"/>
      <c r="AG18" s="140">
        <f t="shared" si="0"/>
        <v>20000</v>
      </c>
      <c r="AH18" s="140"/>
      <c r="AI18" s="139"/>
      <c r="AJ18" s="140">
        <f t="shared" si="1"/>
        <v>0</v>
      </c>
      <c r="AK18" s="143"/>
      <c r="AL18" s="144"/>
      <c r="AM18" s="145">
        <f t="shared" si="2"/>
        <v>-775184</v>
      </c>
      <c r="AN18" s="146"/>
    </row>
    <row r="19" spans="1:40" ht="24" customHeight="1">
      <c r="A19" s="167">
        <v>13</v>
      </c>
      <c r="B19" s="68"/>
      <c r="C19" s="66">
        <v>43692</v>
      </c>
      <c r="D19" s="69"/>
      <c r="E19" s="68"/>
      <c r="F19" s="26" t="s">
        <v>278</v>
      </c>
      <c r="G19" s="69"/>
      <c r="H19" s="68"/>
      <c r="I19" s="26" t="s">
        <v>286</v>
      </c>
      <c r="J19" s="69"/>
      <c r="K19" s="68"/>
      <c r="L19" s="26" t="s">
        <v>103</v>
      </c>
      <c r="M19" s="69"/>
      <c r="N19" s="70"/>
      <c r="O19" s="173" t="s">
        <v>180</v>
      </c>
      <c r="P19" s="71"/>
      <c r="Q19" s="72"/>
      <c r="R19" s="67" t="s">
        <v>61</v>
      </c>
      <c r="S19" s="71"/>
      <c r="T19" s="135"/>
      <c r="U19" s="136"/>
      <c r="V19" s="136"/>
      <c r="W19" s="137"/>
      <c r="X19" s="138">
        <v>1728</v>
      </c>
      <c r="Y19" s="138"/>
      <c r="Z19" s="139"/>
      <c r="AA19" s="140">
        <v>864</v>
      </c>
      <c r="AB19" s="140"/>
      <c r="AC19" s="141"/>
      <c r="AD19" s="140">
        <v>864</v>
      </c>
      <c r="AE19" s="142"/>
      <c r="AF19" s="140"/>
      <c r="AG19" s="140">
        <f t="shared" si="0"/>
        <v>0</v>
      </c>
      <c r="AH19" s="140"/>
      <c r="AI19" s="139"/>
      <c r="AJ19" s="140">
        <f t="shared" si="1"/>
        <v>864</v>
      </c>
      <c r="AK19" s="143"/>
      <c r="AL19" s="144"/>
      <c r="AM19" s="145">
        <f t="shared" si="2"/>
        <v>-776912</v>
      </c>
      <c r="AN19" s="146"/>
    </row>
    <row r="20" spans="1:40" ht="24" customHeight="1">
      <c r="A20" s="167">
        <v>14</v>
      </c>
      <c r="B20" s="68"/>
      <c r="C20" s="66">
        <v>43706</v>
      </c>
      <c r="D20" s="69"/>
      <c r="E20" s="68"/>
      <c r="F20" s="26" t="s">
        <v>224</v>
      </c>
      <c r="G20" s="69"/>
      <c r="H20" s="68"/>
      <c r="I20" s="26" t="s">
        <v>225</v>
      </c>
      <c r="J20" s="69"/>
      <c r="K20" s="68"/>
      <c r="L20" s="26" t="s">
        <v>123</v>
      </c>
      <c r="M20" s="69"/>
      <c r="N20" s="70"/>
      <c r="O20" s="173" t="s">
        <v>124</v>
      </c>
      <c r="P20" s="71"/>
      <c r="Q20" s="72"/>
      <c r="R20" s="67" t="s">
        <v>61</v>
      </c>
      <c r="S20" s="71"/>
      <c r="T20" s="135"/>
      <c r="U20" s="136">
        <v>972000</v>
      </c>
      <c r="V20" s="136"/>
      <c r="W20" s="137"/>
      <c r="X20" s="138"/>
      <c r="Y20" s="138"/>
      <c r="Z20" s="139"/>
      <c r="AA20" s="140"/>
      <c r="AB20" s="140"/>
      <c r="AC20" s="141"/>
      <c r="AD20" s="140"/>
      <c r="AE20" s="142"/>
      <c r="AF20" s="140"/>
      <c r="AG20" s="140">
        <f t="shared" si="0"/>
        <v>0</v>
      </c>
      <c r="AH20" s="140"/>
      <c r="AI20" s="139"/>
      <c r="AJ20" s="140">
        <f t="shared" si="1"/>
        <v>0</v>
      </c>
      <c r="AK20" s="143"/>
      <c r="AL20" s="144"/>
      <c r="AM20" s="145">
        <f t="shared" si="2"/>
        <v>195088</v>
      </c>
      <c r="AN20" s="146"/>
    </row>
    <row r="21" spans="1:40" ht="24" customHeight="1">
      <c r="A21" s="167">
        <v>15</v>
      </c>
      <c r="B21" s="68"/>
      <c r="C21" s="66">
        <v>43725</v>
      </c>
      <c r="D21" s="69"/>
      <c r="E21" s="68"/>
      <c r="F21" s="26"/>
      <c r="G21" s="69"/>
      <c r="H21" s="68"/>
      <c r="I21" s="26" t="s">
        <v>287</v>
      </c>
      <c r="J21" s="69"/>
      <c r="K21" s="68"/>
      <c r="L21" s="26" t="s">
        <v>176</v>
      </c>
      <c r="M21" s="69"/>
      <c r="N21" s="70"/>
      <c r="O21" s="173" t="s">
        <v>177</v>
      </c>
      <c r="P21" s="71"/>
      <c r="Q21" s="72"/>
      <c r="R21" s="67" t="s">
        <v>61</v>
      </c>
      <c r="S21" s="71"/>
      <c r="T21" s="135"/>
      <c r="U21" s="136"/>
      <c r="V21" s="136"/>
      <c r="W21" s="137"/>
      <c r="X21" s="138">
        <v>91250</v>
      </c>
      <c r="Y21" s="138"/>
      <c r="Z21" s="139"/>
      <c r="AA21" s="140">
        <v>91250</v>
      </c>
      <c r="AB21" s="140"/>
      <c r="AC21" s="141"/>
      <c r="AD21" s="140">
        <v>91250</v>
      </c>
      <c r="AE21" s="142"/>
      <c r="AF21" s="140"/>
      <c r="AG21" s="140">
        <f t="shared" si="0"/>
        <v>0</v>
      </c>
      <c r="AH21" s="140"/>
      <c r="AI21" s="139"/>
      <c r="AJ21" s="140">
        <f t="shared" si="1"/>
        <v>0</v>
      </c>
      <c r="AK21" s="143"/>
      <c r="AL21" s="144"/>
      <c r="AM21" s="145">
        <f t="shared" si="2"/>
        <v>103838</v>
      </c>
      <c r="AN21" s="146"/>
    </row>
    <row r="22" spans="1:40" ht="24" customHeight="1">
      <c r="A22" s="167">
        <v>16</v>
      </c>
      <c r="B22" s="68"/>
      <c r="C22" s="66">
        <v>43725</v>
      </c>
      <c r="D22" s="69"/>
      <c r="E22" s="68"/>
      <c r="F22" s="26"/>
      <c r="G22" s="69"/>
      <c r="H22" s="68"/>
      <c r="I22" s="26" t="s">
        <v>287</v>
      </c>
      <c r="J22" s="69"/>
      <c r="K22" s="68"/>
      <c r="L22" s="26" t="s">
        <v>176</v>
      </c>
      <c r="M22" s="69"/>
      <c r="N22" s="70"/>
      <c r="O22" s="173" t="s">
        <v>178</v>
      </c>
      <c r="P22" s="71"/>
      <c r="Q22" s="72"/>
      <c r="R22" s="67" t="s">
        <v>61</v>
      </c>
      <c r="S22" s="71"/>
      <c r="T22" s="135"/>
      <c r="U22" s="136"/>
      <c r="V22" s="136"/>
      <c r="W22" s="137"/>
      <c r="X22" s="138">
        <v>100000</v>
      </c>
      <c r="Y22" s="138"/>
      <c r="Z22" s="139"/>
      <c r="AA22" s="140">
        <v>100000</v>
      </c>
      <c r="AB22" s="140"/>
      <c r="AC22" s="141"/>
      <c r="AD22" s="140">
        <v>80000</v>
      </c>
      <c r="AE22" s="142"/>
      <c r="AF22" s="140"/>
      <c r="AG22" s="140">
        <f t="shared" si="0"/>
        <v>20000</v>
      </c>
      <c r="AH22" s="140"/>
      <c r="AI22" s="139"/>
      <c r="AJ22" s="140">
        <f t="shared" si="1"/>
        <v>0</v>
      </c>
      <c r="AK22" s="143"/>
      <c r="AL22" s="144"/>
      <c r="AM22" s="145">
        <f t="shared" si="2"/>
        <v>3838</v>
      </c>
      <c r="AN22" s="146"/>
    </row>
    <row r="23" spans="1:40" ht="24" customHeight="1">
      <c r="A23" s="167">
        <v>17</v>
      </c>
      <c r="B23" s="68"/>
      <c r="C23" s="66">
        <v>43725</v>
      </c>
      <c r="D23" s="69"/>
      <c r="E23" s="68"/>
      <c r="F23" s="26" t="s">
        <v>278</v>
      </c>
      <c r="G23" s="69"/>
      <c r="H23" s="68"/>
      <c r="I23" s="26" t="s">
        <v>288</v>
      </c>
      <c r="J23" s="69"/>
      <c r="K23" s="68"/>
      <c r="L23" s="26" t="s">
        <v>103</v>
      </c>
      <c r="M23" s="69"/>
      <c r="N23" s="70"/>
      <c r="O23" s="173" t="s">
        <v>180</v>
      </c>
      <c r="P23" s="71"/>
      <c r="Q23" s="72"/>
      <c r="R23" s="67" t="s">
        <v>61</v>
      </c>
      <c r="S23" s="71"/>
      <c r="T23" s="135"/>
      <c r="U23" s="136"/>
      <c r="V23" s="136"/>
      <c r="W23" s="137"/>
      <c r="X23" s="138">
        <v>1728</v>
      </c>
      <c r="Y23" s="138"/>
      <c r="Z23" s="139"/>
      <c r="AA23" s="140">
        <v>864</v>
      </c>
      <c r="AB23" s="140"/>
      <c r="AC23" s="141"/>
      <c r="AD23" s="140">
        <v>864</v>
      </c>
      <c r="AE23" s="142"/>
      <c r="AF23" s="140"/>
      <c r="AG23" s="140">
        <f t="shared" si="0"/>
        <v>0</v>
      </c>
      <c r="AH23" s="140"/>
      <c r="AI23" s="139"/>
      <c r="AJ23" s="140">
        <f t="shared" si="1"/>
        <v>864</v>
      </c>
      <c r="AK23" s="143"/>
      <c r="AL23" s="144"/>
      <c r="AM23" s="145">
        <f t="shared" si="2"/>
        <v>2110</v>
      </c>
      <c r="AN23" s="146"/>
    </row>
    <row r="24" spans="1:40" ht="24" customHeight="1">
      <c r="A24" s="167">
        <v>18</v>
      </c>
      <c r="B24" s="68"/>
      <c r="C24" s="66">
        <v>43753</v>
      </c>
      <c r="D24" s="69"/>
      <c r="E24" s="68"/>
      <c r="F24" s="26"/>
      <c r="G24" s="69"/>
      <c r="H24" s="68"/>
      <c r="I24" s="26" t="s">
        <v>290</v>
      </c>
      <c r="J24" s="69"/>
      <c r="K24" s="68"/>
      <c r="L24" s="26" t="s">
        <v>176</v>
      </c>
      <c r="M24" s="69"/>
      <c r="N24" s="70"/>
      <c r="O24" s="173" t="s">
        <v>177</v>
      </c>
      <c r="P24" s="71"/>
      <c r="Q24" s="72"/>
      <c r="R24" s="67" t="s">
        <v>61</v>
      </c>
      <c r="S24" s="71"/>
      <c r="T24" s="135"/>
      <c r="U24" s="136"/>
      <c r="V24" s="136"/>
      <c r="W24" s="137"/>
      <c r="X24" s="138">
        <v>91250</v>
      </c>
      <c r="Y24" s="138"/>
      <c r="Z24" s="139"/>
      <c r="AA24" s="140">
        <v>91250</v>
      </c>
      <c r="AB24" s="140"/>
      <c r="AC24" s="141"/>
      <c r="AD24" s="140">
        <v>91250</v>
      </c>
      <c r="AE24" s="142"/>
      <c r="AF24" s="140"/>
      <c r="AG24" s="140">
        <f t="shared" si="0"/>
        <v>0</v>
      </c>
      <c r="AH24" s="140"/>
      <c r="AI24" s="139"/>
      <c r="AJ24" s="140">
        <f t="shared" si="1"/>
        <v>0</v>
      </c>
      <c r="AK24" s="143"/>
      <c r="AL24" s="144"/>
      <c r="AM24" s="145">
        <f t="shared" si="2"/>
        <v>-89140</v>
      </c>
      <c r="AN24" s="146"/>
    </row>
    <row r="25" spans="1:40" ht="24" customHeight="1">
      <c r="A25" s="167">
        <v>19</v>
      </c>
      <c r="B25" s="68"/>
      <c r="C25" s="66">
        <v>43753</v>
      </c>
      <c r="D25" s="69"/>
      <c r="E25" s="68"/>
      <c r="F25" s="26"/>
      <c r="G25" s="69"/>
      <c r="H25" s="68"/>
      <c r="I25" s="26" t="s">
        <v>290</v>
      </c>
      <c r="J25" s="69"/>
      <c r="K25" s="68"/>
      <c r="L25" s="26" t="s">
        <v>176</v>
      </c>
      <c r="M25" s="69"/>
      <c r="N25" s="70"/>
      <c r="O25" s="173" t="s">
        <v>178</v>
      </c>
      <c r="P25" s="71"/>
      <c r="Q25" s="72"/>
      <c r="R25" s="67" t="s">
        <v>61</v>
      </c>
      <c r="S25" s="71"/>
      <c r="T25" s="135"/>
      <c r="U25" s="136"/>
      <c r="V25" s="136"/>
      <c r="W25" s="137"/>
      <c r="X25" s="138">
        <v>100000</v>
      </c>
      <c r="Y25" s="138"/>
      <c r="Z25" s="139"/>
      <c r="AA25" s="140">
        <v>100000</v>
      </c>
      <c r="AB25" s="140"/>
      <c r="AC25" s="141"/>
      <c r="AD25" s="140">
        <v>80000</v>
      </c>
      <c r="AE25" s="142"/>
      <c r="AF25" s="140"/>
      <c r="AG25" s="140">
        <f t="shared" si="0"/>
        <v>20000</v>
      </c>
      <c r="AH25" s="140"/>
      <c r="AI25" s="139"/>
      <c r="AJ25" s="140">
        <f t="shared" si="1"/>
        <v>0</v>
      </c>
      <c r="AK25" s="143"/>
      <c r="AL25" s="144"/>
      <c r="AM25" s="145">
        <f t="shared" si="2"/>
        <v>-189140</v>
      </c>
      <c r="AN25" s="146"/>
    </row>
    <row r="26" spans="1:40" ht="24" customHeight="1">
      <c r="A26" s="167">
        <v>20</v>
      </c>
      <c r="B26" s="73"/>
      <c r="C26" s="66">
        <v>43753</v>
      </c>
      <c r="D26" s="74"/>
      <c r="E26" s="73"/>
      <c r="F26" s="26" t="s">
        <v>278</v>
      </c>
      <c r="G26" s="69"/>
      <c r="H26" s="68"/>
      <c r="I26" s="26" t="s">
        <v>289</v>
      </c>
      <c r="J26" s="69"/>
      <c r="K26" s="68"/>
      <c r="L26" s="26" t="s">
        <v>103</v>
      </c>
      <c r="M26" s="69"/>
      <c r="N26" s="70"/>
      <c r="O26" s="173" t="s">
        <v>180</v>
      </c>
      <c r="P26" s="71"/>
      <c r="Q26" s="72"/>
      <c r="R26" s="67" t="s">
        <v>61</v>
      </c>
      <c r="S26" s="75"/>
      <c r="T26" s="147"/>
      <c r="U26" s="148"/>
      <c r="V26" s="148"/>
      <c r="W26" s="149"/>
      <c r="X26" s="150">
        <v>1760</v>
      </c>
      <c r="Y26" s="150"/>
      <c r="Z26" s="151"/>
      <c r="AA26" s="152">
        <v>880</v>
      </c>
      <c r="AB26" s="152"/>
      <c r="AC26" s="153"/>
      <c r="AD26" s="152">
        <v>880</v>
      </c>
      <c r="AE26" s="154"/>
      <c r="AF26" s="152"/>
      <c r="AG26" s="140">
        <f t="shared" si="0"/>
        <v>0</v>
      </c>
      <c r="AH26" s="152"/>
      <c r="AI26" s="151"/>
      <c r="AJ26" s="140">
        <f t="shared" si="1"/>
        <v>880</v>
      </c>
      <c r="AK26" s="155"/>
      <c r="AL26" s="156"/>
      <c r="AM26" s="145">
        <f t="shared" si="2"/>
        <v>-190900</v>
      </c>
      <c r="AN26" s="157"/>
    </row>
    <row r="27" spans="1:40" ht="24" customHeight="1">
      <c r="A27" s="167">
        <v>21</v>
      </c>
      <c r="B27" s="68"/>
      <c r="C27" s="66">
        <v>43784</v>
      </c>
      <c r="D27" s="69"/>
      <c r="E27" s="68"/>
      <c r="F27" s="26"/>
      <c r="G27" s="69"/>
      <c r="H27" s="68"/>
      <c r="I27" s="26" t="s">
        <v>291</v>
      </c>
      <c r="J27" s="69"/>
      <c r="K27" s="68"/>
      <c r="L27" s="26" t="s">
        <v>176</v>
      </c>
      <c r="M27" s="69"/>
      <c r="N27" s="70"/>
      <c r="O27" s="173" t="s">
        <v>177</v>
      </c>
      <c r="P27" s="71"/>
      <c r="Q27" s="72"/>
      <c r="R27" s="67" t="s">
        <v>61</v>
      </c>
      <c r="S27" s="71"/>
      <c r="T27" s="135"/>
      <c r="U27" s="136"/>
      <c r="V27" s="136"/>
      <c r="W27" s="137"/>
      <c r="X27" s="138">
        <v>90000</v>
      </c>
      <c r="Y27" s="138"/>
      <c r="Z27" s="139"/>
      <c r="AA27" s="140">
        <v>90000</v>
      </c>
      <c r="AB27" s="140"/>
      <c r="AC27" s="141"/>
      <c r="AD27" s="140">
        <v>90000</v>
      </c>
      <c r="AE27" s="142"/>
      <c r="AF27" s="140"/>
      <c r="AG27" s="140">
        <f t="shared" si="0"/>
        <v>0</v>
      </c>
      <c r="AH27" s="140"/>
      <c r="AI27" s="139"/>
      <c r="AJ27" s="140">
        <f t="shared" si="1"/>
        <v>0</v>
      </c>
      <c r="AK27" s="143"/>
      <c r="AL27" s="144"/>
      <c r="AM27" s="145">
        <f t="shared" si="2"/>
        <v>-280900</v>
      </c>
      <c r="AN27" s="146"/>
    </row>
    <row r="28" spans="1:40" ht="24" customHeight="1">
      <c r="A28" s="167">
        <v>22</v>
      </c>
      <c r="B28" s="68"/>
      <c r="C28" s="66">
        <v>43784</v>
      </c>
      <c r="D28" s="69"/>
      <c r="E28" s="68"/>
      <c r="F28" s="26"/>
      <c r="G28" s="69"/>
      <c r="H28" s="68"/>
      <c r="I28" s="26" t="s">
        <v>291</v>
      </c>
      <c r="J28" s="69"/>
      <c r="K28" s="68"/>
      <c r="L28" s="26" t="s">
        <v>176</v>
      </c>
      <c r="M28" s="69"/>
      <c r="N28" s="70"/>
      <c r="O28" s="173" t="s">
        <v>178</v>
      </c>
      <c r="P28" s="71"/>
      <c r="Q28" s="72"/>
      <c r="R28" s="67" t="s">
        <v>61</v>
      </c>
      <c r="S28" s="71"/>
      <c r="T28" s="135"/>
      <c r="U28" s="136"/>
      <c r="V28" s="136"/>
      <c r="W28" s="137"/>
      <c r="X28" s="138">
        <v>100000</v>
      </c>
      <c r="Y28" s="138"/>
      <c r="Z28" s="139"/>
      <c r="AA28" s="140">
        <v>100000</v>
      </c>
      <c r="AB28" s="140"/>
      <c r="AC28" s="141"/>
      <c r="AD28" s="140">
        <v>80000</v>
      </c>
      <c r="AE28" s="142"/>
      <c r="AF28" s="140"/>
      <c r="AG28" s="140">
        <f t="shared" si="0"/>
        <v>20000</v>
      </c>
      <c r="AH28" s="140"/>
      <c r="AI28" s="139"/>
      <c r="AJ28" s="140">
        <f t="shared" si="1"/>
        <v>0</v>
      </c>
      <c r="AK28" s="143"/>
      <c r="AL28" s="144"/>
      <c r="AM28" s="145">
        <f t="shared" si="2"/>
        <v>-380900</v>
      </c>
      <c r="AN28" s="146"/>
    </row>
    <row r="29" spans="1:40" ht="24" customHeight="1">
      <c r="A29" s="167">
        <v>23</v>
      </c>
      <c r="B29" s="68"/>
      <c r="C29" s="66">
        <v>43784</v>
      </c>
      <c r="D29" s="69"/>
      <c r="E29" s="68"/>
      <c r="F29" s="26" t="s">
        <v>278</v>
      </c>
      <c r="G29" s="69"/>
      <c r="H29" s="68"/>
      <c r="I29" s="26" t="s">
        <v>296</v>
      </c>
      <c r="J29" s="69"/>
      <c r="K29" s="68"/>
      <c r="L29" s="26" t="s">
        <v>103</v>
      </c>
      <c r="M29" s="69"/>
      <c r="N29" s="70"/>
      <c r="O29" s="173" t="s">
        <v>180</v>
      </c>
      <c r="P29" s="71"/>
      <c r="Q29" s="72"/>
      <c r="R29" s="67" t="s">
        <v>61</v>
      </c>
      <c r="S29" s="71"/>
      <c r="T29" s="135"/>
      <c r="U29" s="136"/>
      <c r="V29" s="136"/>
      <c r="W29" s="137"/>
      <c r="X29" s="138">
        <v>1760</v>
      </c>
      <c r="Y29" s="138"/>
      <c r="Z29" s="139"/>
      <c r="AA29" s="140">
        <v>880</v>
      </c>
      <c r="AB29" s="140"/>
      <c r="AC29" s="141"/>
      <c r="AD29" s="140">
        <v>880</v>
      </c>
      <c r="AE29" s="142"/>
      <c r="AF29" s="140"/>
      <c r="AG29" s="140">
        <f t="shared" si="0"/>
        <v>0</v>
      </c>
      <c r="AH29" s="140"/>
      <c r="AI29" s="139"/>
      <c r="AJ29" s="140">
        <f t="shared" si="1"/>
        <v>880</v>
      </c>
      <c r="AK29" s="143"/>
      <c r="AL29" s="144"/>
      <c r="AM29" s="145">
        <f t="shared" si="2"/>
        <v>-382660</v>
      </c>
      <c r="AN29" s="146"/>
    </row>
    <row r="30" spans="1:40" ht="24" customHeight="1">
      <c r="A30" s="167">
        <v>24</v>
      </c>
      <c r="B30" s="68"/>
      <c r="C30" s="66">
        <v>43815</v>
      </c>
      <c r="D30" s="69"/>
      <c r="E30" s="68"/>
      <c r="F30" s="26"/>
      <c r="G30" s="69"/>
      <c r="H30" s="68"/>
      <c r="I30" s="26" t="s">
        <v>292</v>
      </c>
      <c r="J30" s="69"/>
      <c r="K30" s="68"/>
      <c r="L30" s="26" t="s">
        <v>176</v>
      </c>
      <c r="M30" s="69"/>
      <c r="N30" s="70"/>
      <c r="O30" s="173" t="s">
        <v>177</v>
      </c>
      <c r="P30" s="71"/>
      <c r="Q30" s="72"/>
      <c r="R30" s="67" t="s">
        <v>61</v>
      </c>
      <c r="S30" s="71"/>
      <c r="T30" s="135"/>
      <c r="U30" s="136"/>
      <c r="V30" s="136"/>
      <c r="W30" s="137"/>
      <c r="X30" s="138">
        <v>92500</v>
      </c>
      <c r="Y30" s="138"/>
      <c r="Z30" s="139"/>
      <c r="AA30" s="140">
        <v>92500</v>
      </c>
      <c r="AB30" s="140"/>
      <c r="AC30" s="141"/>
      <c r="AD30" s="140">
        <v>92500</v>
      </c>
      <c r="AE30" s="142"/>
      <c r="AF30" s="140"/>
      <c r="AG30" s="140">
        <f t="shared" si="0"/>
        <v>0</v>
      </c>
      <c r="AH30" s="140"/>
      <c r="AI30" s="139"/>
      <c r="AJ30" s="140">
        <f t="shared" si="1"/>
        <v>0</v>
      </c>
      <c r="AK30" s="143"/>
      <c r="AL30" s="144"/>
      <c r="AM30" s="145">
        <f t="shared" si="2"/>
        <v>-475160</v>
      </c>
      <c r="AN30" s="146"/>
    </row>
    <row r="31" spans="1:40" ht="24" customHeight="1">
      <c r="A31" s="167">
        <v>25</v>
      </c>
      <c r="B31" s="68"/>
      <c r="C31" s="66">
        <v>43815</v>
      </c>
      <c r="D31" s="69"/>
      <c r="E31" s="68"/>
      <c r="F31" s="26"/>
      <c r="G31" s="69"/>
      <c r="H31" s="68"/>
      <c r="I31" s="26" t="s">
        <v>292</v>
      </c>
      <c r="J31" s="69"/>
      <c r="K31" s="68"/>
      <c r="L31" s="26" t="s">
        <v>176</v>
      </c>
      <c r="M31" s="69"/>
      <c r="N31" s="70"/>
      <c r="O31" s="173" t="s">
        <v>178</v>
      </c>
      <c r="P31" s="71"/>
      <c r="Q31" s="72"/>
      <c r="R31" s="67" t="s">
        <v>61</v>
      </c>
      <c r="S31" s="71"/>
      <c r="T31" s="135"/>
      <c r="U31" s="136"/>
      <c r="V31" s="136"/>
      <c r="W31" s="137"/>
      <c r="X31" s="138">
        <v>100000</v>
      </c>
      <c r="Y31" s="138"/>
      <c r="Z31" s="139"/>
      <c r="AA31" s="140">
        <v>100000</v>
      </c>
      <c r="AB31" s="140"/>
      <c r="AC31" s="141"/>
      <c r="AD31" s="140">
        <v>80000</v>
      </c>
      <c r="AE31" s="142"/>
      <c r="AF31" s="140"/>
      <c r="AG31" s="140">
        <f t="shared" si="0"/>
        <v>20000</v>
      </c>
      <c r="AH31" s="140"/>
      <c r="AI31" s="139"/>
      <c r="AJ31" s="140">
        <f t="shared" si="1"/>
        <v>0</v>
      </c>
      <c r="AK31" s="143"/>
      <c r="AL31" s="144"/>
      <c r="AM31" s="145">
        <f t="shared" si="2"/>
        <v>-575160</v>
      </c>
      <c r="AN31" s="146"/>
    </row>
    <row r="32" spans="1:40" ht="24" customHeight="1">
      <c r="A32" s="167">
        <v>26</v>
      </c>
      <c r="B32" s="68"/>
      <c r="C32" s="66">
        <v>43815</v>
      </c>
      <c r="D32" s="69"/>
      <c r="E32" s="68"/>
      <c r="F32" s="26" t="s">
        <v>278</v>
      </c>
      <c r="G32" s="69"/>
      <c r="H32" s="68"/>
      <c r="I32" s="26" t="s">
        <v>297</v>
      </c>
      <c r="J32" s="69"/>
      <c r="K32" s="68"/>
      <c r="L32" s="26" t="s">
        <v>103</v>
      </c>
      <c r="M32" s="69"/>
      <c r="N32" s="70"/>
      <c r="O32" s="173" t="s">
        <v>180</v>
      </c>
      <c r="P32" s="71"/>
      <c r="Q32" s="72"/>
      <c r="R32" s="67" t="s">
        <v>61</v>
      </c>
      <c r="S32" s="71"/>
      <c r="T32" s="135"/>
      <c r="U32" s="136"/>
      <c r="V32" s="136"/>
      <c r="W32" s="137"/>
      <c r="X32" s="138">
        <v>1760</v>
      </c>
      <c r="Y32" s="138"/>
      <c r="Z32" s="139"/>
      <c r="AA32" s="140">
        <v>880</v>
      </c>
      <c r="AB32" s="140"/>
      <c r="AC32" s="141"/>
      <c r="AD32" s="140">
        <v>880</v>
      </c>
      <c r="AE32" s="142"/>
      <c r="AF32" s="140"/>
      <c r="AG32" s="140">
        <f t="shared" si="0"/>
        <v>0</v>
      </c>
      <c r="AH32" s="140"/>
      <c r="AI32" s="139"/>
      <c r="AJ32" s="140">
        <f t="shared" si="1"/>
        <v>880</v>
      </c>
      <c r="AK32" s="143"/>
      <c r="AL32" s="144"/>
      <c r="AM32" s="145">
        <f t="shared" si="2"/>
        <v>-576920</v>
      </c>
      <c r="AN32" s="146"/>
    </row>
    <row r="33" spans="1:40" ht="24" customHeight="1">
      <c r="A33" s="167">
        <v>27</v>
      </c>
      <c r="B33" s="68"/>
      <c r="C33" s="66">
        <v>43845</v>
      </c>
      <c r="D33" s="69"/>
      <c r="E33" s="68"/>
      <c r="F33" s="26"/>
      <c r="G33" s="69"/>
      <c r="H33" s="68"/>
      <c r="I33" s="26" t="s">
        <v>293</v>
      </c>
      <c r="J33" s="69"/>
      <c r="K33" s="68"/>
      <c r="L33" s="26" t="s">
        <v>176</v>
      </c>
      <c r="M33" s="69"/>
      <c r="N33" s="70"/>
      <c r="O33" s="173" t="s">
        <v>177</v>
      </c>
      <c r="P33" s="71"/>
      <c r="Q33" s="72"/>
      <c r="R33" s="67" t="s">
        <v>61</v>
      </c>
      <c r="S33" s="71"/>
      <c r="T33" s="135"/>
      <c r="U33" s="136"/>
      <c r="V33" s="136"/>
      <c r="W33" s="137"/>
      <c r="X33" s="138">
        <v>91250</v>
      </c>
      <c r="Y33" s="138"/>
      <c r="Z33" s="139"/>
      <c r="AA33" s="140">
        <v>91250</v>
      </c>
      <c r="AB33" s="140"/>
      <c r="AC33" s="141"/>
      <c r="AD33" s="140">
        <v>91250</v>
      </c>
      <c r="AE33" s="142"/>
      <c r="AF33" s="140"/>
      <c r="AG33" s="140">
        <f t="shared" si="0"/>
        <v>0</v>
      </c>
      <c r="AH33" s="140"/>
      <c r="AI33" s="139"/>
      <c r="AJ33" s="140">
        <f t="shared" si="1"/>
        <v>0</v>
      </c>
      <c r="AK33" s="143"/>
      <c r="AL33" s="144"/>
      <c r="AM33" s="145">
        <f t="shared" si="2"/>
        <v>-668170</v>
      </c>
      <c r="AN33" s="146"/>
    </row>
    <row r="34" spans="1:40" ht="24" customHeight="1">
      <c r="A34" s="167">
        <v>28</v>
      </c>
      <c r="B34" s="68"/>
      <c r="C34" s="66">
        <v>43845</v>
      </c>
      <c r="D34" s="69"/>
      <c r="E34" s="68"/>
      <c r="F34" s="26"/>
      <c r="G34" s="69"/>
      <c r="H34" s="68"/>
      <c r="I34" s="26" t="s">
        <v>293</v>
      </c>
      <c r="J34" s="69"/>
      <c r="K34" s="68"/>
      <c r="L34" s="26" t="s">
        <v>176</v>
      </c>
      <c r="M34" s="69"/>
      <c r="N34" s="70"/>
      <c r="O34" s="173" t="s">
        <v>178</v>
      </c>
      <c r="P34" s="71"/>
      <c r="Q34" s="72"/>
      <c r="R34" s="67" t="s">
        <v>61</v>
      </c>
      <c r="S34" s="71"/>
      <c r="T34" s="135"/>
      <c r="U34" s="136"/>
      <c r="V34" s="136"/>
      <c r="W34" s="137"/>
      <c r="X34" s="138">
        <v>100000</v>
      </c>
      <c r="Y34" s="138"/>
      <c r="Z34" s="139"/>
      <c r="AA34" s="140">
        <v>100000</v>
      </c>
      <c r="AB34" s="140"/>
      <c r="AC34" s="141"/>
      <c r="AD34" s="140">
        <v>80000</v>
      </c>
      <c r="AE34" s="142"/>
      <c r="AF34" s="140"/>
      <c r="AG34" s="140">
        <f t="shared" si="0"/>
        <v>20000</v>
      </c>
      <c r="AH34" s="140"/>
      <c r="AI34" s="139"/>
      <c r="AJ34" s="140">
        <f t="shared" si="1"/>
        <v>0</v>
      </c>
      <c r="AK34" s="143"/>
      <c r="AL34" s="144"/>
      <c r="AM34" s="145">
        <f t="shared" si="2"/>
        <v>-768170</v>
      </c>
      <c r="AN34" s="146"/>
    </row>
    <row r="35" spans="1:40" ht="24" customHeight="1">
      <c r="A35" s="167">
        <v>29</v>
      </c>
      <c r="B35" s="68"/>
      <c r="C35" s="66">
        <v>43845</v>
      </c>
      <c r="D35" s="69"/>
      <c r="E35" s="68"/>
      <c r="F35" s="26" t="s">
        <v>278</v>
      </c>
      <c r="G35" s="69"/>
      <c r="H35" s="68"/>
      <c r="I35" s="26" t="s">
        <v>298</v>
      </c>
      <c r="J35" s="69"/>
      <c r="K35" s="68"/>
      <c r="L35" s="26" t="s">
        <v>103</v>
      </c>
      <c r="M35" s="69"/>
      <c r="N35" s="70"/>
      <c r="O35" s="173" t="s">
        <v>180</v>
      </c>
      <c r="P35" s="71"/>
      <c r="Q35" s="72"/>
      <c r="R35" s="67" t="s">
        <v>61</v>
      </c>
      <c r="S35" s="71"/>
      <c r="T35" s="135"/>
      <c r="U35" s="136"/>
      <c r="V35" s="136"/>
      <c r="W35" s="137"/>
      <c r="X35" s="138">
        <v>1760</v>
      </c>
      <c r="Y35" s="138"/>
      <c r="Z35" s="139"/>
      <c r="AA35" s="140">
        <v>880</v>
      </c>
      <c r="AB35" s="140"/>
      <c r="AC35" s="141"/>
      <c r="AD35" s="140">
        <v>880</v>
      </c>
      <c r="AE35" s="142"/>
      <c r="AF35" s="140"/>
      <c r="AG35" s="140">
        <f t="shared" si="0"/>
        <v>0</v>
      </c>
      <c r="AH35" s="140"/>
      <c r="AI35" s="139"/>
      <c r="AJ35" s="140">
        <f t="shared" si="1"/>
        <v>880</v>
      </c>
      <c r="AK35" s="143"/>
      <c r="AL35" s="144"/>
      <c r="AM35" s="145">
        <f t="shared" si="2"/>
        <v>-769930</v>
      </c>
      <c r="AN35" s="146"/>
    </row>
    <row r="36" spans="1:40" ht="24" customHeight="1">
      <c r="A36" s="167">
        <v>30</v>
      </c>
      <c r="B36" s="68"/>
      <c r="C36" s="66">
        <v>43877</v>
      </c>
      <c r="D36" s="69"/>
      <c r="E36" s="68"/>
      <c r="F36" s="26" t="s">
        <v>278</v>
      </c>
      <c r="G36" s="69"/>
      <c r="H36" s="68"/>
      <c r="I36" s="26" t="s">
        <v>299</v>
      </c>
      <c r="J36" s="69"/>
      <c r="K36" s="68"/>
      <c r="L36" s="26" t="s">
        <v>71</v>
      </c>
      <c r="M36" s="69"/>
      <c r="N36" s="70"/>
      <c r="O36" s="173" t="s">
        <v>137</v>
      </c>
      <c r="P36" s="71"/>
      <c r="Q36" s="72"/>
      <c r="R36" s="67" t="s">
        <v>61</v>
      </c>
      <c r="S36" s="71"/>
      <c r="T36" s="135"/>
      <c r="U36" s="136">
        <v>11</v>
      </c>
      <c r="V36" s="136"/>
      <c r="W36" s="137"/>
      <c r="X36" s="138"/>
      <c r="Y36" s="138"/>
      <c r="Z36" s="139"/>
      <c r="AA36" s="140"/>
      <c r="AB36" s="140"/>
      <c r="AC36" s="141"/>
      <c r="AD36" s="140"/>
      <c r="AE36" s="142"/>
      <c r="AF36" s="140"/>
      <c r="AG36" s="140">
        <f t="shared" si="0"/>
        <v>0</v>
      </c>
      <c r="AH36" s="140"/>
      <c r="AI36" s="139"/>
      <c r="AJ36" s="140">
        <f t="shared" si="1"/>
        <v>0</v>
      </c>
      <c r="AK36" s="143"/>
      <c r="AL36" s="144"/>
      <c r="AM36" s="145">
        <f t="shared" si="2"/>
        <v>-769919</v>
      </c>
      <c r="AN36" s="146"/>
    </row>
    <row r="37" spans="1:40" ht="24" customHeight="1">
      <c r="A37" s="167">
        <v>31</v>
      </c>
      <c r="B37" s="68"/>
      <c r="C37" s="66">
        <v>43878</v>
      </c>
      <c r="D37" s="69"/>
      <c r="E37" s="68"/>
      <c r="F37" s="26"/>
      <c r="G37" s="69"/>
      <c r="H37" s="68"/>
      <c r="I37" s="26" t="s">
        <v>294</v>
      </c>
      <c r="J37" s="69"/>
      <c r="K37" s="68"/>
      <c r="L37" s="26" t="s">
        <v>176</v>
      </c>
      <c r="M37" s="69"/>
      <c r="N37" s="70"/>
      <c r="O37" s="173" t="s">
        <v>177</v>
      </c>
      <c r="P37" s="71"/>
      <c r="Q37" s="72"/>
      <c r="R37" s="67" t="s">
        <v>61</v>
      </c>
      <c r="S37" s="71"/>
      <c r="T37" s="135"/>
      <c r="U37" s="136"/>
      <c r="V37" s="136"/>
      <c r="W37" s="137"/>
      <c r="X37" s="138">
        <v>93125</v>
      </c>
      <c r="Y37" s="138"/>
      <c r="Z37" s="139"/>
      <c r="AA37" s="140">
        <v>93125</v>
      </c>
      <c r="AB37" s="140"/>
      <c r="AC37" s="141"/>
      <c r="AD37" s="140">
        <v>93125</v>
      </c>
      <c r="AE37" s="142"/>
      <c r="AF37" s="140"/>
      <c r="AG37" s="140">
        <f t="shared" si="0"/>
        <v>0</v>
      </c>
      <c r="AH37" s="140"/>
      <c r="AI37" s="139"/>
      <c r="AJ37" s="140">
        <f t="shared" si="1"/>
        <v>0</v>
      </c>
      <c r="AK37" s="143"/>
      <c r="AL37" s="144"/>
      <c r="AM37" s="145">
        <f t="shared" si="2"/>
        <v>-863044</v>
      </c>
      <c r="AN37" s="146"/>
    </row>
    <row r="38" spans="1:40" ht="24" customHeight="1">
      <c r="A38" s="167">
        <v>32</v>
      </c>
      <c r="B38" s="68"/>
      <c r="C38" s="66">
        <v>43878</v>
      </c>
      <c r="D38" s="69"/>
      <c r="E38" s="68"/>
      <c r="F38" s="26"/>
      <c r="G38" s="69"/>
      <c r="H38" s="68"/>
      <c r="I38" s="26" t="s">
        <v>294</v>
      </c>
      <c r="J38" s="69"/>
      <c r="K38" s="68"/>
      <c r="L38" s="26" t="s">
        <v>176</v>
      </c>
      <c r="M38" s="69"/>
      <c r="N38" s="70"/>
      <c r="O38" s="173" t="s">
        <v>178</v>
      </c>
      <c r="P38" s="71"/>
      <c r="Q38" s="72"/>
      <c r="R38" s="67" t="s">
        <v>61</v>
      </c>
      <c r="S38" s="71"/>
      <c r="T38" s="135"/>
      <c r="U38" s="136"/>
      <c r="V38" s="136"/>
      <c r="W38" s="137"/>
      <c r="X38" s="138">
        <v>100000</v>
      </c>
      <c r="Y38" s="138"/>
      <c r="Z38" s="139"/>
      <c r="AA38" s="140">
        <v>100000</v>
      </c>
      <c r="AB38" s="140"/>
      <c r="AC38" s="141"/>
      <c r="AD38" s="140">
        <v>80000</v>
      </c>
      <c r="AE38" s="142"/>
      <c r="AF38" s="140"/>
      <c r="AG38" s="140">
        <f t="shared" si="0"/>
        <v>20000</v>
      </c>
      <c r="AH38" s="140"/>
      <c r="AI38" s="139"/>
      <c r="AJ38" s="140">
        <f t="shared" si="1"/>
        <v>0</v>
      </c>
      <c r="AK38" s="143"/>
      <c r="AL38" s="144"/>
      <c r="AM38" s="145">
        <f t="shared" si="2"/>
        <v>-963044</v>
      </c>
      <c r="AN38" s="146"/>
    </row>
    <row r="39" spans="1:40" ht="24" customHeight="1">
      <c r="A39" s="167">
        <v>33</v>
      </c>
      <c r="B39" s="68"/>
      <c r="C39" s="66">
        <v>43878</v>
      </c>
      <c r="D39" s="69"/>
      <c r="E39" s="68"/>
      <c r="F39" s="26" t="s">
        <v>278</v>
      </c>
      <c r="G39" s="69"/>
      <c r="H39" s="68"/>
      <c r="I39" s="26" t="s">
        <v>300</v>
      </c>
      <c r="J39" s="69"/>
      <c r="K39" s="68"/>
      <c r="L39" s="26" t="s">
        <v>103</v>
      </c>
      <c r="M39" s="69"/>
      <c r="N39" s="70"/>
      <c r="O39" s="173" t="s">
        <v>180</v>
      </c>
      <c r="P39" s="71"/>
      <c r="Q39" s="72"/>
      <c r="R39" s="67" t="s">
        <v>61</v>
      </c>
      <c r="S39" s="71"/>
      <c r="T39" s="135"/>
      <c r="U39" s="136"/>
      <c r="V39" s="136"/>
      <c r="W39" s="137"/>
      <c r="X39" s="138">
        <v>1760</v>
      </c>
      <c r="Y39" s="138"/>
      <c r="Z39" s="139"/>
      <c r="AA39" s="140">
        <v>880</v>
      </c>
      <c r="AB39" s="140"/>
      <c r="AC39" s="141"/>
      <c r="AD39" s="140">
        <v>880</v>
      </c>
      <c r="AE39" s="142"/>
      <c r="AF39" s="140"/>
      <c r="AG39" s="140">
        <f t="shared" si="0"/>
        <v>0</v>
      </c>
      <c r="AH39" s="140"/>
      <c r="AI39" s="139"/>
      <c r="AJ39" s="140">
        <f t="shared" si="1"/>
        <v>880</v>
      </c>
      <c r="AK39" s="143"/>
      <c r="AL39" s="144"/>
      <c r="AM39" s="145">
        <f t="shared" si="2"/>
        <v>-964804</v>
      </c>
      <c r="AN39" s="146"/>
    </row>
    <row r="40" spans="1:40" ht="24" customHeight="1">
      <c r="A40" s="167">
        <v>34</v>
      </c>
      <c r="B40" s="68"/>
      <c r="C40" s="66">
        <v>43906</v>
      </c>
      <c r="D40" s="69"/>
      <c r="E40" s="68"/>
      <c r="F40" s="26"/>
      <c r="G40" s="69"/>
      <c r="H40" s="68"/>
      <c r="I40" s="26" t="s">
        <v>295</v>
      </c>
      <c r="J40" s="69"/>
      <c r="K40" s="68"/>
      <c r="L40" s="26" t="s">
        <v>176</v>
      </c>
      <c r="M40" s="69"/>
      <c r="N40" s="70"/>
      <c r="O40" s="173" t="s">
        <v>177</v>
      </c>
      <c r="P40" s="71"/>
      <c r="Q40" s="72"/>
      <c r="R40" s="67" t="s">
        <v>61</v>
      </c>
      <c r="S40" s="71"/>
      <c r="T40" s="135"/>
      <c r="U40" s="136"/>
      <c r="V40" s="136"/>
      <c r="W40" s="137"/>
      <c r="X40" s="138">
        <v>88750</v>
      </c>
      <c r="Y40" s="138"/>
      <c r="Z40" s="139"/>
      <c r="AA40" s="140">
        <v>88750</v>
      </c>
      <c r="AB40" s="140"/>
      <c r="AC40" s="141"/>
      <c r="AD40" s="140">
        <v>88750</v>
      </c>
      <c r="AE40" s="142"/>
      <c r="AF40" s="140"/>
      <c r="AG40" s="140">
        <f t="shared" si="0"/>
        <v>0</v>
      </c>
      <c r="AH40" s="140"/>
      <c r="AI40" s="139"/>
      <c r="AJ40" s="140">
        <f t="shared" si="1"/>
        <v>0</v>
      </c>
      <c r="AK40" s="143"/>
      <c r="AL40" s="144"/>
      <c r="AM40" s="145">
        <f t="shared" si="2"/>
        <v>-1053554</v>
      </c>
      <c r="AN40" s="146"/>
    </row>
    <row r="41" spans="1:40" ht="24" customHeight="1">
      <c r="A41" s="167">
        <v>35</v>
      </c>
      <c r="B41" s="68"/>
      <c r="C41" s="66">
        <v>43906</v>
      </c>
      <c r="D41" s="69"/>
      <c r="E41" s="68"/>
      <c r="F41" s="26"/>
      <c r="G41" s="69"/>
      <c r="H41" s="68"/>
      <c r="I41" s="26" t="s">
        <v>295</v>
      </c>
      <c r="J41" s="69"/>
      <c r="K41" s="68"/>
      <c r="L41" s="26" t="s">
        <v>176</v>
      </c>
      <c r="M41" s="69"/>
      <c r="N41" s="70"/>
      <c r="O41" s="173" t="s">
        <v>178</v>
      </c>
      <c r="P41" s="71"/>
      <c r="Q41" s="72"/>
      <c r="R41" s="67" t="s">
        <v>61</v>
      </c>
      <c r="S41" s="71"/>
      <c r="T41" s="135"/>
      <c r="U41" s="136"/>
      <c r="V41" s="136"/>
      <c r="W41" s="137"/>
      <c r="X41" s="138">
        <v>100000</v>
      </c>
      <c r="Y41" s="138"/>
      <c r="Z41" s="139"/>
      <c r="AA41" s="140">
        <v>100000</v>
      </c>
      <c r="AB41" s="140"/>
      <c r="AC41" s="141"/>
      <c r="AD41" s="140">
        <v>80000</v>
      </c>
      <c r="AE41" s="142"/>
      <c r="AF41" s="140"/>
      <c r="AG41" s="140">
        <f t="shared" si="0"/>
        <v>20000</v>
      </c>
      <c r="AH41" s="140"/>
      <c r="AI41" s="139"/>
      <c r="AJ41" s="140">
        <f t="shared" si="1"/>
        <v>0</v>
      </c>
      <c r="AK41" s="143"/>
      <c r="AL41" s="144"/>
      <c r="AM41" s="145">
        <f t="shared" si="2"/>
        <v>-1153554</v>
      </c>
      <c r="AN41" s="146"/>
    </row>
    <row r="42" spans="1:40" ht="24" customHeight="1">
      <c r="A42" s="167">
        <v>36</v>
      </c>
      <c r="B42" s="68"/>
      <c r="C42" s="66">
        <v>43906</v>
      </c>
      <c r="D42" s="69"/>
      <c r="E42" s="68"/>
      <c r="F42" s="26" t="s">
        <v>278</v>
      </c>
      <c r="G42" s="69"/>
      <c r="H42" s="68"/>
      <c r="I42" s="26" t="s">
        <v>301</v>
      </c>
      <c r="J42" s="69"/>
      <c r="K42" s="68"/>
      <c r="L42" s="26" t="s">
        <v>103</v>
      </c>
      <c r="M42" s="69"/>
      <c r="N42" s="70"/>
      <c r="O42" s="173" t="s">
        <v>180</v>
      </c>
      <c r="P42" s="71"/>
      <c r="Q42" s="72"/>
      <c r="R42" s="67" t="s">
        <v>61</v>
      </c>
      <c r="S42" s="71"/>
      <c r="T42" s="135"/>
      <c r="U42" s="136"/>
      <c r="V42" s="136"/>
      <c r="W42" s="137"/>
      <c r="X42" s="138">
        <v>1760</v>
      </c>
      <c r="Y42" s="138"/>
      <c r="Z42" s="139"/>
      <c r="AA42" s="140">
        <v>880</v>
      </c>
      <c r="AB42" s="140"/>
      <c r="AC42" s="141"/>
      <c r="AD42" s="140">
        <v>880</v>
      </c>
      <c r="AE42" s="142"/>
      <c r="AF42" s="140"/>
      <c r="AG42" s="140">
        <f t="shared" si="0"/>
        <v>0</v>
      </c>
      <c r="AH42" s="140"/>
      <c r="AI42" s="139"/>
      <c r="AJ42" s="140">
        <f t="shared" si="1"/>
        <v>880</v>
      </c>
      <c r="AK42" s="143"/>
      <c r="AL42" s="144"/>
      <c r="AM42" s="145">
        <f t="shared" si="2"/>
        <v>-1155314</v>
      </c>
      <c r="AN42" s="146"/>
    </row>
    <row r="43" spans="1:40" ht="24" customHeight="1">
      <c r="A43" s="167">
        <v>37</v>
      </c>
      <c r="B43" s="68"/>
      <c r="C43" s="66">
        <v>43936</v>
      </c>
      <c r="D43" s="69"/>
      <c r="E43" s="68"/>
      <c r="F43" s="26"/>
      <c r="G43" s="69"/>
      <c r="H43" s="68"/>
      <c r="I43" s="26" t="s">
        <v>302</v>
      </c>
      <c r="J43" s="69"/>
      <c r="K43" s="68"/>
      <c r="L43" s="26" t="s">
        <v>176</v>
      </c>
      <c r="M43" s="69"/>
      <c r="N43" s="70"/>
      <c r="O43" s="173" t="s">
        <v>177</v>
      </c>
      <c r="P43" s="71"/>
      <c r="Q43" s="72"/>
      <c r="R43" s="67" t="s">
        <v>67</v>
      </c>
      <c r="S43" s="71"/>
      <c r="T43" s="135"/>
      <c r="U43" s="136"/>
      <c r="V43" s="136"/>
      <c r="W43" s="137"/>
      <c r="X43" s="138">
        <v>63750</v>
      </c>
      <c r="Y43" s="138"/>
      <c r="Z43" s="139"/>
      <c r="AA43" s="140">
        <v>63750</v>
      </c>
      <c r="AB43" s="140"/>
      <c r="AC43" s="141"/>
      <c r="AD43" s="140">
        <v>63750</v>
      </c>
      <c r="AE43" s="142"/>
      <c r="AF43" s="140"/>
      <c r="AG43" s="140">
        <f t="shared" si="0"/>
        <v>0</v>
      </c>
      <c r="AH43" s="140"/>
      <c r="AI43" s="139"/>
      <c r="AJ43" s="140">
        <f t="shared" si="1"/>
        <v>0</v>
      </c>
      <c r="AK43" s="143"/>
      <c r="AL43" s="144"/>
      <c r="AM43" s="145">
        <f t="shared" si="2"/>
        <v>-1219064</v>
      </c>
      <c r="AN43" s="146"/>
    </row>
    <row r="44" spans="1:40" ht="24" customHeight="1">
      <c r="A44" s="167">
        <v>38</v>
      </c>
      <c r="B44" s="68"/>
      <c r="C44" s="66">
        <v>43936</v>
      </c>
      <c r="D44" s="69"/>
      <c r="E44" s="68"/>
      <c r="F44" s="26"/>
      <c r="G44" s="69"/>
      <c r="H44" s="68"/>
      <c r="I44" s="26" t="s">
        <v>302</v>
      </c>
      <c r="J44" s="69"/>
      <c r="K44" s="68"/>
      <c r="L44" s="26" t="s">
        <v>176</v>
      </c>
      <c r="M44" s="69"/>
      <c r="N44" s="70"/>
      <c r="O44" s="173" t="s">
        <v>178</v>
      </c>
      <c r="P44" s="71"/>
      <c r="Q44" s="72"/>
      <c r="R44" s="67" t="s">
        <v>67</v>
      </c>
      <c r="S44" s="71"/>
      <c r="T44" s="135"/>
      <c r="U44" s="136"/>
      <c r="V44" s="136"/>
      <c r="W44" s="137"/>
      <c r="X44" s="138">
        <v>100000</v>
      </c>
      <c r="Y44" s="138"/>
      <c r="Z44" s="139"/>
      <c r="AA44" s="140">
        <v>100000</v>
      </c>
      <c r="AB44" s="140"/>
      <c r="AC44" s="141"/>
      <c r="AD44" s="140">
        <v>42000</v>
      </c>
      <c r="AE44" s="142"/>
      <c r="AF44" s="140"/>
      <c r="AG44" s="140">
        <f t="shared" si="0"/>
        <v>58000</v>
      </c>
      <c r="AH44" s="140"/>
      <c r="AI44" s="139"/>
      <c r="AJ44" s="140">
        <f t="shared" si="1"/>
        <v>0</v>
      </c>
      <c r="AK44" s="143"/>
      <c r="AL44" s="144"/>
      <c r="AM44" s="145">
        <f t="shared" si="2"/>
        <v>-1319064</v>
      </c>
      <c r="AN44" s="146"/>
    </row>
    <row r="45" spans="1:40" ht="24" customHeight="1">
      <c r="A45" s="167">
        <v>39</v>
      </c>
      <c r="B45" s="68"/>
      <c r="C45" s="66">
        <v>43936</v>
      </c>
      <c r="D45" s="69"/>
      <c r="E45" s="68"/>
      <c r="F45" s="26" t="s">
        <v>278</v>
      </c>
      <c r="G45" s="69"/>
      <c r="H45" s="68"/>
      <c r="I45" s="26" t="s">
        <v>303</v>
      </c>
      <c r="J45" s="69"/>
      <c r="K45" s="68"/>
      <c r="L45" s="26" t="s">
        <v>103</v>
      </c>
      <c r="M45" s="69"/>
      <c r="N45" s="70"/>
      <c r="O45" s="173" t="s">
        <v>180</v>
      </c>
      <c r="P45" s="71"/>
      <c r="Q45" s="72"/>
      <c r="R45" s="67" t="s">
        <v>67</v>
      </c>
      <c r="S45" s="71"/>
      <c r="T45" s="135"/>
      <c r="U45" s="136"/>
      <c r="V45" s="136"/>
      <c r="W45" s="137"/>
      <c r="X45" s="138">
        <v>1760</v>
      </c>
      <c r="Y45" s="138"/>
      <c r="Z45" s="139"/>
      <c r="AA45" s="140">
        <v>880</v>
      </c>
      <c r="AB45" s="140"/>
      <c r="AC45" s="141"/>
      <c r="AD45" s="140">
        <v>880</v>
      </c>
      <c r="AE45" s="142"/>
      <c r="AF45" s="140"/>
      <c r="AG45" s="140">
        <f t="shared" si="0"/>
        <v>0</v>
      </c>
      <c r="AH45" s="140"/>
      <c r="AI45" s="139"/>
      <c r="AJ45" s="140">
        <f t="shared" si="1"/>
        <v>880</v>
      </c>
      <c r="AK45" s="143"/>
      <c r="AL45" s="144"/>
      <c r="AM45" s="145">
        <f t="shared" si="2"/>
        <v>-1320824</v>
      </c>
      <c r="AN45" s="146"/>
    </row>
    <row r="46" spans="1:40" ht="24" customHeight="1">
      <c r="A46" s="167">
        <v>40</v>
      </c>
      <c r="B46" s="68"/>
      <c r="C46" s="66"/>
      <c r="D46" s="69"/>
      <c r="E46" s="68"/>
      <c r="F46" s="26" t="s">
        <v>304</v>
      </c>
      <c r="G46" s="69"/>
      <c r="H46" s="68"/>
      <c r="I46" s="26" t="s">
        <v>305</v>
      </c>
      <c r="J46" s="69"/>
      <c r="K46" s="68"/>
      <c r="L46" s="26" t="s">
        <v>123</v>
      </c>
      <c r="M46" s="69"/>
      <c r="N46" s="70"/>
      <c r="O46" s="173" t="s">
        <v>125</v>
      </c>
      <c r="P46" s="71"/>
      <c r="Q46" s="72"/>
      <c r="R46" s="67" t="s">
        <v>70</v>
      </c>
      <c r="S46" s="71"/>
      <c r="T46" s="135"/>
      <c r="U46" s="136">
        <v>831000</v>
      </c>
      <c r="V46" s="136"/>
      <c r="W46" s="137"/>
      <c r="X46" s="138"/>
      <c r="Y46" s="138"/>
      <c r="Z46" s="139"/>
      <c r="AA46" s="140"/>
      <c r="AB46" s="140"/>
      <c r="AC46" s="141"/>
      <c r="AD46" s="140"/>
      <c r="AE46" s="142"/>
      <c r="AF46" s="140"/>
      <c r="AG46" s="140">
        <f t="shared" si="0"/>
        <v>0</v>
      </c>
      <c r="AH46" s="140"/>
      <c r="AI46" s="139"/>
      <c r="AJ46" s="140">
        <f t="shared" si="1"/>
        <v>0</v>
      </c>
      <c r="AK46" s="143"/>
      <c r="AL46" s="144"/>
      <c r="AM46" s="145">
        <f t="shared" si="2"/>
        <v>-489824</v>
      </c>
      <c r="AN46" s="146"/>
    </row>
    <row r="47" spans="1:40" ht="25.5" customHeight="1" thickBot="1">
      <c r="A47" s="167"/>
      <c r="B47" s="68"/>
      <c r="C47" s="66"/>
      <c r="D47" s="69"/>
      <c r="E47" s="68"/>
      <c r="F47" s="26"/>
      <c r="G47" s="69"/>
      <c r="H47" s="68"/>
      <c r="I47" s="26"/>
      <c r="J47" s="69"/>
      <c r="K47" s="68"/>
      <c r="L47" s="26"/>
      <c r="M47" s="69"/>
      <c r="N47" s="70"/>
      <c r="O47" s="26"/>
      <c r="P47" s="71"/>
      <c r="Q47" s="72"/>
      <c r="R47" s="67"/>
      <c r="S47" s="71"/>
      <c r="T47" s="135"/>
      <c r="U47" s="136"/>
      <c r="V47" s="136"/>
      <c r="W47" s="137"/>
      <c r="X47" s="138"/>
      <c r="Y47" s="138"/>
      <c r="Z47" s="139"/>
      <c r="AA47" s="140"/>
      <c r="AB47" s="140"/>
      <c r="AC47" s="141"/>
      <c r="AD47" s="140"/>
      <c r="AE47" s="142"/>
      <c r="AF47" s="140"/>
      <c r="AG47" s="140">
        <f>AA47-AD47</f>
        <v>0</v>
      </c>
      <c r="AH47" s="140"/>
      <c r="AI47" s="139"/>
      <c r="AJ47" s="140">
        <f>X47-AA47</f>
        <v>0</v>
      </c>
      <c r="AK47" s="143"/>
      <c r="AL47" s="144"/>
      <c r="AM47" s="145">
        <f t="shared" si="2"/>
        <v>-489824</v>
      </c>
      <c r="AN47" s="146"/>
    </row>
    <row r="48" spans="1:44" s="126" customFormat="1" ht="25.5" customHeight="1">
      <c r="A48" s="168"/>
      <c r="B48" s="127"/>
      <c r="C48" s="128"/>
      <c r="D48" s="129"/>
      <c r="E48" s="127"/>
      <c r="F48" s="130"/>
      <c r="G48" s="129"/>
      <c r="H48" s="127"/>
      <c r="I48" s="130"/>
      <c r="J48" s="129"/>
      <c r="K48" s="127"/>
      <c r="L48" s="130"/>
      <c r="M48" s="129"/>
      <c r="N48" s="131"/>
      <c r="O48" s="130"/>
      <c r="P48" s="132"/>
      <c r="Q48" s="129"/>
      <c r="R48" s="133"/>
      <c r="S48" s="132"/>
      <c r="T48" s="158"/>
      <c r="U48" s="159">
        <f>SUBTOTAL(9,U7:U47)</f>
        <v>1803011</v>
      </c>
      <c r="V48" s="159"/>
      <c r="W48" s="160"/>
      <c r="X48" s="159">
        <f>SUBTOTAL(9,X7:X47)</f>
        <v>2292835</v>
      </c>
      <c r="Y48" s="159"/>
      <c r="Z48" s="160"/>
      <c r="AA48" s="159">
        <f>SUBTOTAL(9,AA7:AA47)</f>
        <v>2282355</v>
      </c>
      <c r="AB48" s="161"/>
      <c r="AC48" s="162"/>
      <c r="AD48" s="159">
        <f>SUBTOTAL(9,AD7:AD47)</f>
        <v>2004355</v>
      </c>
      <c r="AE48" s="163"/>
      <c r="AF48" s="161"/>
      <c r="AG48" s="159">
        <f>SUBTOTAL(9,AG7:AG47)</f>
        <v>278000</v>
      </c>
      <c r="AH48" s="161"/>
      <c r="AI48" s="164"/>
      <c r="AJ48" s="159">
        <f>SUBTOTAL(9,AJ7:AJ47)</f>
        <v>10480</v>
      </c>
      <c r="AK48" s="158"/>
      <c r="AL48" s="165"/>
      <c r="AM48" s="159"/>
      <c r="AN48" s="166"/>
      <c r="AP48" s="76"/>
      <c r="AQ48" s="76"/>
      <c r="AR48" s="76"/>
    </row>
  </sheetData>
  <sheetProtection password="FF21" sheet="1" formatCells="0" formatRows="0" insertRows="0" deleteRows="0" autoFilter="0"/>
  <autoFilter ref="C6:AJ48"/>
  <mergeCells count="17">
    <mergeCell ref="AA1:AD1"/>
    <mergeCell ref="AG1:AM1"/>
    <mergeCell ref="E2:I2"/>
    <mergeCell ref="J2:N2"/>
    <mergeCell ref="O2:X2"/>
    <mergeCell ref="AA2:AD2"/>
    <mergeCell ref="AG2:AM2"/>
    <mergeCell ref="U4:U5"/>
    <mergeCell ref="X4:X5"/>
    <mergeCell ref="AM4:AM5"/>
    <mergeCell ref="AF5:AH5"/>
    <mergeCell ref="A4:A5"/>
    <mergeCell ref="C4:C5"/>
    <mergeCell ref="F4:F5"/>
    <mergeCell ref="I4:I5"/>
    <mergeCell ref="L4:O5"/>
    <mergeCell ref="R4:R5"/>
  </mergeCells>
  <dataValidations count="6">
    <dataValidation type="list" allowBlank="1" showInputMessage="1" showErrorMessage="1" sqref="O2:X2">
      <formula1>INDIRECT($E$2)</formula1>
    </dataValidation>
    <dataValidation type="list" allowBlank="1" showInputMessage="1" showErrorMessage="1" sqref="E2:I2">
      <formula1>助成区分</formula1>
    </dataValidation>
    <dataValidation type="list" allowBlank="1" showInputMessage="1" showErrorMessage="1" sqref="R7:R48">
      <formula1>種別</formula1>
    </dataValidation>
    <dataValidation type="list" allowBlank="1" showInputMessage="1" showErrorMessage="1" sqref="L7:L48">
      <formula1>経理区分</formula1>
    </dataValidation>
    <dataValidation type="list" allowBlank="1" showInputMessage="1" showErrorMessage="1" sqref="O7:O48">
      <formula1>INDIRECT($L7)</formula1>
    </dataValidation>
    <dataValidation type="custom" allowBlank="1" showInputMessage="1" showErrorMessage="1" sqref="AM7:AM47 AJ7:AJ47 AG7:AG47">
      <formula1>""</formula1>
    </dataValidation>
  </dataValidations>
  <printOptions horizontalCentered="1"/>
  <pageMargins left="0.3937007874015748" right="0.3937007874015748" top="0.7874015748031497" bottom="0.3937007874015748" header="0.5118110236220472" footer="0.1968503937007874"/>
  <pageSetup fitToHeight="0" fitToWidth="1" horizontalDpi="1200" verticalDpi="1200" orientation="landscape" paperSize="9" scale="85" r:id="rId1"/>
  <headerFooter>
    <oddHeader>&amp;C&amp;"ＭＳ ゴシック,太字"&amp;16平成３１年度　スポーツ振興くじ助成事業収支簿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zoomScalePageLayoutView="0" workbookViewId="0" topLeftCell="A1">
      <pane ySplit="1" topLeftCell="A11" activePane="bottomLeft" state="frozen"/>
      <selection pane="topLeft" activeCell="L25" sqref="L25"/>
      <selection pane="bottomLeft" activeCell="A1" sqref="A1"/>
    </sheetView>
  </sheetViews>
  <sheetFormatPr defaultColWidth="9.00390625" defaultRowHeight="13.5"/>
  <cols>
    <col min="1" max="1" width="30.875" style="5" customWidth="1"/>
    <col min="2" max="2" width="31.375" style="5" customWidth="1"/>
    <col min="3" max="3" width="31.875" style="5" customWidth="1"/>
    <col min="4" max="4" width="16.75390625" style="5" customWidth="1"/>
    <col min="5" max="5" width="14.375" style="5" bestFit="1" customWidth="1"/>
    <col min="6" max="6" width="20.25390625" style="5" bestFit="1" customWidth="1"/>
    <col min="7" max="7" width="11.125" style="5" customWidth="1"/>
    <col min="8" max="8" width="10.50390625" style="5" customWidth="1"/>
    <col min="9" max="16384" width="9.00390625" style="5" customWidth="1"/>
  </cols>
  <sheetData>
    <row r="1" spans="1:8" ht="13.5">
      <c r="A1" s="1" t="s">
        <v>54</v>
      </c>
      <c r="B1" s="1" t="s">
        <v>55</v>
      </c>
      <c r="C1" s="1" t="s">
        <v>56</v>
      </c>
      <c r="D1" s="1" t="s">
        <v>231</v>
      </c>
      <c r="E1" s="2"/>
      <c r="F1" s="3" t="s">
        <v>57</v>
      </c>
      <c r="G1" s="3" t="s">
        <v>58</v>
      </c>
      <c r="H1" s="4" t="s">
        <v>59</v>
      </c>
    </row>
    <row r="2" spans="1:8" ht="13.5">
      <c r="A2" s="12" t="s">
        <v>62</v>
      </c>
      <c r="B2" s="12" t="s">
        <v>251</v>
      </c>
      <c r="C2" s="12" t="s">
        <v>81</v>
      </c>
      <c r="D2" s="14">
        <f>2/3</f>
        <v>0.6666666666666666</v>
      </c>
      <c r="E2" s="2"/>
      <c r="F2" s="4" t="s">
        <v>60</v>
      </c>
      <c r="G2" s="6"/>
      <c r="H2" s="4" t="s">
        <v>61</v>
      </c>
    </row>
    <row r="3" spans="1:8" ht="13.5">
      <c r="A3" s="12" t="s">
        <v>65</v>
      </c>
      <c r="B3" s="12" t="s">
        <v>73</v>
      </c>
      <c r="C3" s="12" t="s">
        <v>265</v>
      </c>
      <c r="D3" s="14">
        <f aca="true" t="shared" si="0" ref="D3:D8">9/10</f>
        <v>0.9</v>
      </c>
      <c r="E3" s="2"/>
      <c r="F3" s="7" t="s">
        <v>63</v>
      </c>
      <c r="G3" s="7"/>
      <c r="H3" s="4" t="s">
        <v>64</v>
      </c>
    </row>
    <row r="4" spans="1:8" ht="13.5">
      <c r="A4" s="12" t="s">
        <v>68</v>
      </c>
      <c r="B4" s="12" t="s">
        <v>76</v>
      </c>
      <c r="C4" s="12" t="s">
        <v>266</v>
      </c>
      <c r="D4" s="14">
        <f t="shared" si="0"/>
        <v>0.9</v>
      </c>
      <c r="E4" s="2"/>
      <c r="F4" s="7" t="s">
        <v>66</v>
      </c>
      <c r="G4" s="7"/>
      <c r="H4" s="4" t="s">
        <v>67</v>
      </c>
    </row>
    <row r="5" spans="1:8" ht="13.5">
      <c r="A5" s="12" t="s">
        <v>249</v>
      </c>
      <c r="B5" s="12" t="s">
        <v>79</v>
      </c>
      <c r="C5" s="12" t="s">
        <v>267</v>
      </c>
      <c r="D5" s="14">
        <f t="shared" si="0"/>
        <v>0.9</v>
      </c>
      <c r="E5" s="2"/>
      <c r="F5" s="4" t="s">
        <v>69</v>
      </c>
      <c r="G5" s="7"/>
      <c r="H5" s="4" t="s">
        <v>70</v>
      </c>
    </row>
    <row r="6" spans="1:8" ht="13.5">
      <c r="A6" s="12" t="s">
        <v>72</v>
      </c>
      <c r="B6" s="12" t="s">
        <v>83</v>
      </c>
      <c r="C6" s="12" t="s">
        <v>20</v>
      </c>
      <c r="D6" s="14">
        <f t="shared" si="0"/>
        <v>0.9</v>
      </c>
      <c r="E6" s="2"/>
      <c r="F6" s="4" t="s">
        <v>228</v>
      </c>
      <c r="G6" s="6"/>
      <c r="H6" s="4"/>
    </row>
    <row r="7" spans="1:8" ht="13.5">
      <c r="A7" s="12" t="s">
        <v>75</v>
      </c>
      <c r="B7" s="12" t="s">
        <v>85</v>
      </c>
      <c r="C7" s="12" t="s">
        <v>21</v>
      </c>
      <c r="D7" s="14">
        <f t="shared" si="0"/>
        <v>0.9</v>
      </c>
      <c r="E7" s="2"/>
      <c r="F7" s="4" t="s">
        <v>71</v>
      </c>
      <c r="G7" s="6"/>
      <c r="H7" s="4"/>
    </row>
    <row r="8" spans="1:8" ht="13.5">
      <c r="A8" s="12" t="s">
        <v>78</v>
      </c>
      <c r="B8" s="12" t="s">
        <v>87</v>
      </c>
      <c r="C8" s="12" t="s">
        <v>102</v>
      </c>
      <c r="D8" s="14">
        <f t="shared" si="0"/>
        <v>0.9</v>
      </c>
      <c r="E8" s="2"/>
      <c r="F8" s="4" t="s">
        <v>74</v>
      </c>
      <c r="G8" s="6"/>
      <c r="H8" s="4"/>
    </row>
    <row r="9" spans="1:8" ht="13.5">
      <c r="A9" s="12" t="s">
        <v>216</v>
      </c>
      <c r="B9" s="12" t="s">
        <v>89</v>
      </c>
      <c r="C9" s="12" t="s">
        <v>263</v>
      </c>
      <c r="D9" s="14">
        <f>4/5</f>
        <v>0.8</v>
      </c>
      <c r="E9" s="2"/>
      <c r="F9" s="4" t="s">
        <v>77</v>
      </c>
      <c r="G9" s="6"/>
      <c r="H9" s="4"/>
    </row>
    <row r="10" spans="1:8" ht="13.5">
      <c r="A10" s="12"/>
      <c r="B10" s="12" t="s">
        <v>91</v>
      </c>
      <c r="C10" s="12" t="s">
        <v>252</v>
      </c>
      <c r="D10" s="14">
        <f>4/5</f>
        <v>0.8</v>
      </c>
      <c r="E10" s="2"/>
      <c r="F10" s="7" t="s">
        <v>80</v>
      </c>
      <c r="G10" s="6"/>
      <c r="H10" s="4"/>
    </row>
    <row r="11" spans="1:8" ht="13.5">
      <c r="A11" s="12"/>
      <c r="B11" s="12" t="s">
        <v>93</v>
      </c>
      <c r="C11" s="12" t="s">
        <v>264</v>
      </c>
      <c r="D11" s="14">
        <f>4/5</f>
        <v>0.8</v>
      </c>
      <c r="E11" s="2"/>
      <c r="F11" s="7" t="s">
        <v>82</v>
      </c>
      <c r="G11" s="6"/>
      <c r="H11" s="4"/>
    </row>
    <row r="12" spans="1:8" ht="13.5">
      <c r="A12" s="13"/>
      <c r="B12" s="12" t="s">
        <v>95</v>
      </c>
      <c r="C12" s="12" t="s">
        <v>253</v>
      </c>
      <c r="D12" s="14">
        <f>4/5</f>
        <v>0.8</v>
      </c>
      <c r="E12" s="2"/>
      <c r="F12" s="4" t="s">
        <v>84</v>
      </c>
      <c r="G12" s="6"/>
      <c r="H12" s="4"/>
    </row>
    <row r="13" spans="1:8" ht="13.5">
      <c r="A13" s="13"/>
      <c r="B13" s="12" t="s">
        <v>97</v>
      </c>
      <c r="C13" s="12" t="s">
        <v>22</v>
      </c>
      <c r="D13" s="14">
        <f>3/4</f>
        <v>0.75</v>
      </c>
      <c r="E13" s="2"/>
      <c r="F13" s="4" t="s">
        <v>86</v>
      </c>
      <c r="G13" s="7"/>
      <c r="H13" s="4"/>
    </row>
    <row r="14" spans="1:8" ht="13.5">
      <c r="A14" s="13"/>
      <c r="B14" s="12" t="s">
        <v>99</v>
      </c>
      <c r="C14" s="12" t="s">
        <v>23</v>
      </c>
      <c r="D14" s="14">
        <f aca="true" t="shared" si="1" ref="D14:D20">4/5</f>
        <v>0.8</v>
      </c>
      <c r="E14" s="2"/>
      <c r="F14" s="4" t="s">
        <v>88</v>
      </c>
      <c r="G14" s="7"/>
      <c r="H14" s="4"/>
    </row>
    <row r="15" spans="1:8" ht="13.5">
      <c r="A15" s="13"/>
      <c r="B15" s="12" t="s">
        <v>101</v>
      </c>
      <c r="C15" s="12" t="s">
        <v>24</v>
      </c>
      <c r="D15" s="14">
        <f t="shared" si="1"/>
        <v>0.8</v>
      </c>
      <c r="E15" s="2"/>
      <c r="F15" s="4" t="s">
        <v>90</v>
      </c>
      <c r="G15" s="6"/>
      <c r="H15" s="4"/>
    </row>
    <row r="16" spans="1:8" ht="13.5">
      <c r="A16" s="13"/>
      <c r="B16" s="12" t="s">
        <v>104</v>
      </c>
      <c r="C16" s="12" t="s">
        <v>262</v>
      </c>
      <c r="D16" s="14">
        <f t="shared" si="1"/>
        <v>0.8</v>
      </c>
      <c r="E16" s="2"/>
      <c r="F16" s="4" t="s">
        <v>92</v>
      </c>
      <c r="G16" s="6"/>
      <c r="H16" s="4"/>
    </row>
    <row r="17" spans="1:8" ht="13.5">
      <c r="A17" s="13"/>
      <c r="B17" s="12" t="s">
        <v>105</v>
      </c>
      <c r="C17" s="12" t="s">
        <v>254</v>
      </c>
      <c r="D17" s="14">
        <f t="shared" si="1"/>
        <v>0.8</v>
      </c>
      <c r="E17" s="2"/>
      <c r="F17" s="4" t="s">
        <v>94</v>
      </c>
      <c r="G17" s="6"/>
      <c r="H17" s="4"/>
    </row>
    <row r="18" spans="1:8" ht="13.5">
      <c r="A18" s="13"/>
      <c r="B18" s="12" t="s">
        <v>107</v>
      </c>
      <c r="C18" s="13" t="s">
        <v>255</v>
      </c>
      <c r="D18" s="14">
        <f t="shared" si="1"/>
        <v>0.8</v>
      </c>
      <c r="E18" s="2"/>
      <c r="F18" s="4" t="s">
        <v>96</v>
      </c>
      <c r="G18" s="6"/>
      <c r="H18" s="4"/>
    </row>
    <row r="19" spans="1:8" ht="13.5">
      <c r="A19" s="13"/>
      <c r="B19" s="12" t="s">
        <v>108</v>
      </c>
      <c r="C19" s="13" t="s">
        <v>273</v>
      </c>
      <c r="D19" s="14">
        <f t="shared" si="1"/>
        <v>0.8</v>
      </c>
      <c r="E19" s="2"/>
      <c r="F19" s="4" t="s">
        <v>98</v>
      </c>
      <c r="G19" s="6"/>
      <c r="H19" s="4"/>
    </row>
    <row r="20" spans="1:8" ht="13.5">
      <c r="A20" s="13"/>
      <c r="B20" s="12" t="s">
        <v>250</v>
      </c>
      <c r="C20" s="13" t="s">
        <v>25</v>
      </c>
      <c r="D20" s="14">
        <f t="shared" si="1"/>
        <v>0.8</v>
      </c>
      <c r="E20" s="2"/>
      <c r="F20" s="4" t="s">
        <v>100</v>
      </c>
      <c r="G20" s="6"/>
      <c r="H20" s="4"/>
    </row>
    <row r="21" spans="1:8" ht="13.5">
      <c r="A21" s="13"/>
      <c r="B21" s="13" t="s">
        <v>260</v>
      </c>
      <c r="C21" s="13" t="s">
        <v>26</v>
      </c>
      <c r="D21" s="14">
        <f>9/10</f>
        <v>0.9</v>
      </c>
      <c r="E21" s="2"/>
      <c r="F21" s="4" t="s">
        <v>103</v>
      </c>
      <c r="G21" s="7"/>
      <c r="H21" s="4"/>
    </row>
    <row r="22" spans="1:8" ht="13.5">
      <c r="A22" s="13"/>
      <c r="B22" s="13" t="s">
        <v>261</v>
      </c>
      <c r="C22" s="13" t="s">
        <v>27</v>
      </c>
      <c r="D22" s="14">
        <f>9/10</f>
        <v>0.9</v>
      </c>
      <c r="E22" s="2"/>
      <c r="F22" s="4" t="s">
        <v>229</v>
      </c>
      <c r="G22" s="7"/>
      <c r="H22" s="4"/>
    </row>
    <row r="23" spans="1:8" ht="13.5">
      <c r="A23" s="13"/>
      <c r="B23" s="13"/>
      <c r="C23" s="13" t="s">
        <v>28</v>
      </c>
      <c r="D23" s="14">
        <f>9/10</f>
        <v>0.9</v>
      </c>
      <c r="E23" s="2"/>
      <c r="F23" s="4" t="s">
        <v>106</v>
      </c>
      <c r="G23" s="6"/>
      <c r="H23" s="4"/>
    </row>
    <row r="24" spans="1:8" ht="13.5">
      <c r="A24" s="13"/>
      <c r="B24" s="13"/>
      <c r="C24" s="13" t="s">
        <v>248</v>
      </c>
      <c r="D24" s="14">
        <f>9/10</f>
        <v>0.9</v>
      </c>
      <c r="E24" s="2"/>
      <c r="F24" s="4"/>
      <c r="G24" s="6"/>
      <c r="H24" s="4"/>
    </row>
    <row r="25" spans="1:8" ht="13.5">
      <c r="A25" s="13"/>
      <c r="B25" s="13"/>
      <c r="C25" s="13" t="s">
        <v>29</v>
      </c>
      <c r="D25" s="14">
        <f>9/10</f>
        <v>0.9</v>
      </c>
      <c r="E25" s="2"/>
      <c r="F25" s="4"/>
      <c r="G25" s="6"/>
      <c r="H25" s="4"/>
    </row>
    <row r="26" spans="1:8" ht="13.5">
      <c r="A26" s="13"/>
      <c r="B26" s="13"/>
      <c r="C26" s="13" t="s">
        <v>30</v>
      </c>
      <c r="D26" s="14">
        <f>4/5</f>
        <v>0.8</v>
      </c>
      <c r="E26" s="2"/>
      <c r="F26" s="4"/>
      <c r="G26" s="6"/>
      <c r="H26" s="4"/>
    </row>
    <row r="27" spans="1:8" ht="13.5">
      <c r="A27" s="13"/>
      <c r="B27" s="13"/>
      <c r="C27" s="13" t="s">
        <v>31</v>
      </c>
      <c r="D27" s="14">
        <f>3/4</f>
        <v>0.75</v>
      </c>
      <c r="E27" s="2"/>
      <c r="F27" s="4"/>
      <c r="G27" s="6"/>
      <c r="H27" s="4"/>
    </row>
    <row r="28" spans="1:8" ht="13.5">
      <c r="A28" s="13"/>
      <c r="B28" s="13"/>
      <c r="C28" s="13" t="s">
        <v>32</v>
      </c>
      <c r="D28" s="14">
        <f>3/4</f>
        <v>0.75</v>
      </c>
      <c r="E28" s="2"/>
      <c r="F28" s="4"/>
      <c r="G28" s="6"/>
      <c r="H28" s="4"/>
    </row>
    <row r="29" spans="1:5" ht="13.5">
      <c r="A29" s="13"/>
      <c r="B29" s="13"/>
      <c r="C29" s="13" t="s">
        <v>33</v>
      </c>
      <c r="D29" s="14">
        <f>2/3</f>
        <v>0.6666666666666666</v>
      </c>
      <c r="E29" s="2"/>
    </row>
    <row r="30" spans="1:5" ht="13.5">
      <c r="A30" s="13"/>
      <c r="B30" s="13"/>
      <c r="C30" s="13" t="s">
        <v>109</v>
      </c>
      <c r="D30" s="15">
        <f>2/5</f>
        <v>0.4</v>
      </c>
      <c r="E30" s="2"/>
    </row>
    <row r="31" spans="1:5" ht="13.5">
      <c r="A31" s="13"/>
      <c r="B31" s="13"/>
      <c r="C31" s="13" t="s">
        <v>110</v>
      </c>
      <c r="D31" s="14">
        <f>4/5</f>
        <v>0.8</v>
      </c>
      <c r="E31" s="2"/>
    </row>
    <row r="32" spans="1:4" ht="13.5" customHeight="1">
      <c r="A32" s="13"/>
      <c r="B32" s="13"/>
      <c r="C32" s="13" t="s">
        <v>34</v>
      </c>
      <c r="D32" s="15">
        <f>10/10</f>
        <v>1</v>
      </c>
    </row>
    <row r="33" spans="1:4" ht="13.5" customHeight="1">
      <c r="A33" s="13"/>
      <c r="B33" s="13"/>
      <c r="C33" s="13" t="s">
        <v>217</v>
      </c>
      <c r="D33" s="15">
        <f>10/10</f>
        <v>1</v>
      </c>
    </row>
    <row r="34" spans="1:4" ht="13.5" customHeight="1">
      <c r="A34" s="13"/>
      <c r="B34" s="13"/>
      <c r="C34" s="13" t="s">
        <v>256</v>
      </c>
      <c r="D34" s="15">
        <f>10/10</f>
        <v>1</v>
      </c>
    </row>
    <row r="35" spans="1:4" ht="13.5" customHeight="1">
      <c r="A35" s="13"/>
      <c r="B35" s="13"/>
      <c r="C35" s="13" t="s">
        <v>218</v>
      </c>
      <c r="D35" s="15">
        <f>4/5</f>
        <v>0.8</v>
      </c>
    </row>
    <row r="36" spans="1:4" ht="13.5" customHeight="1">
      <c r="A36" s="13"/>
      <c r="B36" s="13"/>
      <c r="C36" s="13" t="s">
        <v>257</v>
      </c>
      <c r="D36" s="15">
        <f>10/10</f>
        <v>1</v>
      </c>
    </row>
    <row r="37" spans="1:4" ht="13.5" customHeight="1">
      <c r="A37" s="13"/>
      <c r="B37" s="13"/>
      <c r="C37" s="13" t="s">
        <v>274</v>
      </c>
      <c r="D37" s="15">
        <f>10/10</f>
        <v>1</v>
      </c>
    </row>
    <row r="38" spans="1:4" ht="13.5" customHeight="1">
      <c r="A38" s="13"/>
      <c r="B38" s="13"/>
      <c r="C38" s="13" t="s">
        <v>219</v>
      </c>
      <c r="D38" s="15">
        <f>10/10</f>
        <v>1</v>
      </c>
    </row>
    <row r="39" spans="1:4" ht="13.5" customHeight="1">
      <c r="A39" s="13"/>
      <c r="B39" s="13"/>
      <c r="C39" s="13" t="s">
        <v>258</v>
      </c>
      <c r="D39" s="15">
        <f>10/10</f>
        <v>1</v>
      </c>
    </row>
    <row r="40" spans="1:4" ht="13.5" customHeight="1">
      <c r="A40" s="13"/>
      <c r="B40" s="13"/>
      <c r="C40" s="13" t="s">
        <v>259</v>
      </c>
      <c r="D40" s="15">
        <f>10/10</f>
        <v>1</v>
      </c>
    </row>
    <row r="41" spans="1:4" ht="13.5" customHeight="1">
      <c r="A41" s="13"/>
      <c r="B41" s="13"/>
      <c r="C41" s="13"/>
      <c r="D41" s="15"/>
    </row>
    <row r="42" spans="1:4" ht="13.5" customHeight="1">
      <c r="A42" s="13"/>
      <c r="B42" s="13"/>
      <c r="C42" s="13"/>
      <c r="D42" s="14"/>
    </row>
    <row r="43" spans="1:4" ht="13.5" customHeight="1">
      <c r="A43" s="13"/>
      <c r="B43" s="13"/>
      <c r="C43" s="13"/>
      <c r="D43" s="14"/>
    </row>
    <row r="44" spans="1:4" ht="13.5" customHeight="1">
      <c r="A44" s="13"/>
      <c r="B44" s="13"/>
      <c r="C44" s="13"/>
      <c r="D44" s="14"/>
    </row>
    <row r="45" spans="1:4" ht="13.5" customHeight="1">
      <c r="A45" s="13"/>
      <c r="B45" s="13"/>
      <c r="C45" s="13"/>
      <c r="D45" s="14"/>
    </row>
    <row r="46" spans="1:4" ht="13.5" customHeight="1">
      <c r="A46" s="13"/>
      <c r="B46" s="13"/>
      <c r="C46" s="13"/>
      <c r="D46" s="15"/>
    </row>
    <row r="47" spans="1:4" ht="13.5" customHeight="1">
      <c r="A47" s="13"/>
      <c r="B47" s="13"/>
      <c r="C47" s="13"/>
      <c r="D47" s="15"/>
    </row>
    <row r="48" spans="1:4" ht="13.5" customHeight="1">
      <c r="A48" s="13"/>
      <c r="B48" s="13"/>
      <c r="C48" s="13"/>
      <c r="D48" s="15"/>
    </row>
    <row r="49" spans="1:4" ht="13.5" customHeight="1">
      <c r="A49" s="13"/>
      <c r="B49" s="13"/>
      <c r="C49" s="13"/>
      <c r="D49" s="15"/>
    </row>
    <row r="50" spans="1:4" ht="13.5" customHeight="1">
      <c r="A50" s="13"/>
      <c r="B50" s="13"/>
      <c r="C50" s="13"/>
      <c r="D50" s="15"/>
    </row>
    <row r="51" spans="1:4" ht="13.5" customHeight="1">
      <c r="A51" s="13"/>
      <c r="B51" s="13"/>
      <c r="C51" s="13"/>
      <c r="D51" s="15"/>
    </row>
    <row r="52" spans="1:4" ht="13.5" customHeight="1">
      <c r="A52" s="13"/>
      <c r="B52" s="13"/>
      <c r="C52" s="13"/>
      <c r="D52" s="15"/>
    </row>
    <row r="53" spans="1:4" ht="13.5" customHeight="1">
      <c r="A53" s="13"/>
      <c r="B53" s="13"/>
      <c r="C53" s="13"/>
      <c r="D53" s="15"/>
    </row>
    <row r="54" spans="1:4" ht="13.5" customHeight="1">
      <c r="A54" s="13"/>
      <c r="B54" s="13"/>
      <c r="C54" s="13"/>
      <c r="D54" s="15"/>
    </row>
    <row r="55" spans="1:4" ht="13.5" customHeight="1">
      <c r="A55" s="13"/>
      <c r="B55" s="13"/>
      <c r="C55" s="13"/>
      <c r="D55" s="14"/>
    </row>
    <row r="56" spans="1:4" ht="13.5" customHeight="1">
      <c r="A56" s="13"/>
      <c r="B56" s="13"/>
      <c r="C56" s="13"/>
      <c r="D56" s="15"/>
    </row>
    <row r="57" spans="1:4" ht="13.5" customHeight="1">
      <c r="A57" s="25"/>
      <c r="C57" s="13"/>
      <c r="D57" s="15"/>
    </row>
    <row r="58" spans="1:14" s="170" customFormat="1" ht="13.5">
      <c r="A58" s="169" t="s">
        <v>57</v>
      </c>
      <c r="B58" s="169" t="s">
        <v>111</v>
      </c>
      <c r="C58" s="169" t="s">
        <v>112</v>
      </c>
      <c r="D58" s="169" t="s">
        <v>113</v>
      </c>
      <c r="E58" s="169" t="s">
        <v>114</v>
      </c>
      <c r="F58" s="169" t="s">
        <v>115</v>
      </c>
      <c r="G58" s="169" t="s">
        <v>116</v>
      </c>
      <c r="H58" s="169" t="s">
        <v>117</v>
      </c>
      <c r="I58" s="169" t="s">
        <v>118</v>
      </c>
      <c r="J58" s="169" t="s">
        <v>119</v>
      </c>
      <c r="K58" s="169" t="s">
        <v>120</v>
      </c>
      <c r="L58" s="169" t="s">
        <v>121</v>
      </c>
      <c r="M58" s="169" t="s">
        <v>122</v>
      </c>
      <c r="N58" s="169" t="s">
        <v>220</v>
      </c>
    </row>
    <row r="59" spans="1:14" s="170" customFormat="1" ht="13.5">
      <c r="A59" s="13" t="s">
        <v>123</v>
      </c>
      <c r="B59" s="171" t="s">
        <v>124</v>
      </c>
      <c r="C59" s="171" t="s">
        <v>125</v>
      </c>
      <c r="D59" s="172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170" customFormat="1" ht="13.5">
      <c r="A60" s="172" t="s">
        <v>63</v>
      </c>
      <c r="B60" s="171" t="s">
        <v>126</v>
      </c>
      <c r="C60" s="171" t="s">
        <v>127</v>
      </c>
      <c r="D60" s="172" t="s">
        <v>128</v>
      </c>
      <c r="E60" s="13" t="s">
        <v>129</v>
      </c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70" customFormat="1" ht="13.5" customHeight="1">
      <c r="A61" s="172" t="s">
        <v>66</v>
      </c>
      <c r="B61" s="172" t="s">
        <v>130</v>
      </c>
      <c r="C61" s="13" t="s">
        <v>129</v>
      </c>
      <c r="D61" s="172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s="170" customFormat="1" ht="13.5">
      <c r="A62" s="13" t="s">
        <v>69</v>
      </c>
      <c r="B62" s="172" t="s">
        <v>131</v>
      </c>
      <c r="C62" s="172" t="s">
        <v>132</v>
      </c>
      <c r="D62" s="171" t="s">
        <v>129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s="170" customFormat="1" ht="13.5">
      <c r="A63" s="13" t="s">
        <v>226</v>
      </c>
      <c r="B63" s="172" t="s">
        <v>133</v>
      </c>
      <c r="C63" s="172" t="s">
        <v>221</v>
      </c>
      <c r="D63" s="172" t="s">
        <v>222</v>
      </c>
      <c r="E63" s="171" t="s">
        <v>106</v>
      </c>
      <c r="F63" s="13"/>
      <c r="G63" s="13"/>
      <c r="H63" s="13"/>
      <c r="I63" s="13"/>
      <c r="J63" s="13"/>
      <c r="K63" s="13"/>
      <c r="L63" s="13"/>
      <c r="M63" s="13"/>
      <c r="N63" s="13"/>
    </row>
    <row r="64" spans="1:14" s="170" customFormat="1" ht="13.5">
      <c r="A64" s="13" t="s">
        <v>71</v>
      </c>
      <c r="B64" s="171" t="s">
        <v>134</v>
      </c>
      <c r="C64" s="171" t="s">
        <v>135</v>
      </c>
      <c r="D64" s="171" t="s">
        <v>136</v>
      </c>
      <c r="E64" s="171" t="s">
        <v>137</v>
      </c>
      <c r="F64" s="13" t="s">
        <v>129</v>
      </c>
      <c r="G64" s="13"/>
      <c r="H64" s="13"/>
      <c r="I64" s="13"/>
      <c r="J64" s="13"/>
      <c r="K64" s="13"/>
      <c r="L64" s="13"/>
      <c r="M64" s="13"/>
      <c r="N64" s="13"/>
    </row>
    <row r="65" spans="1:14" s="170" customFormat="1" ht="13.5">
      <c r="A65" s="13" t="s">
        <v>74</v>
      </c>
      <c r="B65" s="171" t="s">
        <v>138</v>
      </c>
      <c r="C65" s="171" t="s">
        <v>139</v>
      </c>
      <c r="D65" s="171" t="s">
        <v>140</v>
      </c>
      <c r="E65" s="13" t="s">
        <v>141</v>
      </c>
      <c r="F65" s="171" t="s">
        <v>142</v>
      </c>
      <c r="G65" s="171" t="s">
        <v>143</v>
      </c>
      <c r="H65" s="171" t="s">
        <v>144</v>
      </c>
      <c r="I65" s="171" t="s">
        <v>145</v>
      </c>
      <c r="J65" s="13" t="s">
        <v>223</v>
      </c>
      <c r="K65" s="13" t="s">
        <v>129</v>
      </c>
      <c r="L65" s="13"/>
      <c r="M65" s="13"/>
      <c r="N65" s="13"/>
    </row>
    <row r="66" spans="1:14" s="170" customFormat="1" ht="13.5">
      <c r="A66" s="13" t="s">
        <v>146</v>
      </c>
      <c r="B66" s="171" t="s">
        <v>147</v>
      </c>
      <c r="C66" s="13" t="s">
        <v>271</v>
      </c>
      <c r="D66" s="13" t="s">
        <v>272</v>
      </c>
      <c r="E66" s="13" t="s">
        <v>269</v>
      </c>
      <c r="F66" s="13" t="s">
        <v>270</v>
      </c>
      <c r="G66" s="13" t="s">
        <v>129</v>
      </c>
      <c r="H66" s="13"/>
      <c r="I66" s="13"/>
      <c r="J66" s="13"/>
      <c r="K66" s="13"/>
      <c r="L66" s="13"/>
      <c r="M66" s="13"/>
      <c r="N66" s="13"/>
    </row>
    <row r="67" spans="1:14" s="170" customFormat="1" ht="13.5">
      <c r="A67" s="172" t="s">
        <v>80</v>
      </c>
      <c r="B67" s="171" t="s">
        <v>147</v>
      </c>
      <c r="C67" s="172" t="s">
        <v>149</v>
      </c>
      <c r="D67" s="171" t="s">
        <v>129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s="170" customFormat="1" ht="13.5">
      <c r="A68" s="172" t="s">
        <v>82</v>
      </c>
      <c r="B68" s="171" t="s">
        <v>150</v>
      </c>
      <c r="C68" s="172" t="s">
        <v>148</v>
      </c>
      <c r="D68" s="171" t="s">
        <v>129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s="170" customFormat="1" ht="13.5">
      <c r="A69" s="13" t="s">
        <v>84</v>
      </c>
      <c r="B69" s="171" t="s">
        <v>151</v>
      </c>
      <c r="C69" s="13" t="s">
        <v>152</v>
      </c>
      <c r="D69" s="13" t="s">
        <v>153</v>
      </c>
      <c r="E69" s="171" t="s">
        <v>154</v>
      </c>
      <c r="F69" s="13" t="s">
        <v>155</v>
      </c>
      <c r="G69" s="13" t="s">
        <v>129</v>
      </c>
      <c r="H69" s="13"/>
      <c r="I69" s="13"/>
      <c r="J69" s="13"/>
      <c r="K69" s="13"/>
      <c r="L69" s="13"/>
      <c r="M69" s="13"/>
      <c r="N69" s="13"/>
    </row>
    <row r="70" spans="1:14" s="170" customFormat="1" ht="13.5">
      <c r="A70" s="13" t="s">
        <v>86</v>
      </c>
      <c r="B70" s="171" t="s">
        <v>156</v>
      </c>
      <c r="C70" s="13" t="s">
        <v>157</v>
      </c>
      <c r="D70" s="172" t="s">
        <v>158</v>
      </c>
      <c r="E70" s="13" t="s">
        <v>159</v>
      </c>
      <c r="F70" s="13" t="s">
        <v>129</v>
      </c>
      <c r="G70" s="13"/>
      <c r="H70" s="13"/>
      <c r="I70" s="13"/>
      <c r="J70" s="13"/>
      <c r="K70" s="13"/>
      <c r="L70" s="13"/>
      <c r="M70" s="13"/>
      <c r="N70" s="13"/>
    </row>
    <row r="71" spans="1:14" s="170" customFormat="1" ht="13.5" customHeight="1">
      <c r="A71" s="13" t="s">
        <v>88</v>
      </c>
      <c r="B71" s="172" t="s">
        <v>160</v>
      </c>
      <c r="C71" s="13" t="s">
        <v>161</v>
      </c>
      <c r="D71" s="172" t="s">
        <v>162</v>
      </c>
      <c r="E71" s="13" t="s">
        <v>163</v>
      </c>
      <c r="F71" s="13" t="s">
        <v>129</v>
      </c>
      <c r="G71" s="13"/>
      <c r="H71" s="13"/>
      <c r="I71" s="13"/>
      <c r="J71" s="13"/>
      <c r="K71" s="13"/>
      <c r="L71" s="13"/>
      <c r="M71" s="13"/>
      <c r="N71" s="13"/>
    </row>
    <row r="72" spans="1:14" s="170" customFormat="1" ht="13.5" customHeight="1">
      <c r="A72" s="13" t="s">
        <v>90</v>
      </c>
      <c r="B72" s="172" t="s">
        <v>164</v>
      </c>
      <c r="C72" s="13" t="s">
        <v>165</v>
      </c>
      <c r="D72" s="13" t="s">
        <v>129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170" customFormat="1" ht="13.5">
      <c r="A73" s="13" t="s">
        <v>92</v>
      </c>
      <c r="B73" s="171" t="s">
        <v>166</v>
      </c>
      <c r="C73" s="171" t="s">
        <v>167</v>
      </c>
      <c r="D73" s="171" t="s">
        <v>168</v>
      </c>
      <c r="E73" s="13" t="s">
        <v>129</v>
      </c>
      <c r="F73" s="13"/>
      <c r="G73" s="13"/>
      <c r="H73" s="13"/>
      <c r="I73" s="13"/>
      <c r="J73" s="13"/>
      <c r="K73" s="13"/>
      <c r="L73" s="13"/>
      <c r="M73" s="13"/>
      <c r="N73" s="13"/>
    </row>
    <row r="74" spans="1:14" s="170" customFormat="1" ht="13.5">
      <c r="A74" s="13" t="s">
        <v>94</v>
      </c>
      <c r="B74" s="171" t="s">
        <v>169</v>
      </c>
      <c r="C74" s="13" t="s">
        <v>170</v>
      </c>
      <c r="D74" s="13" t="s">
        <v>171</v>
      </c>
      <c r="E74" s="13" t="s">
        <v>129</v>
      </c>
      <c r="F74" s="13"/>
      <c r="G74" s="13"/>
      <c r="H74" s="13"/>
      <c r="I74" s="13"/>
      <c r="J74" s="13"/>
      <c r="K74" s="13"/>
      <c r="L74" s="13"/>
      <c r="M74" s="13"/>
      <c r="N74" s="13"/>
    </row>
    <row r="75" spans="1:14" s="170" customFormat="1" ht="13.5">
      <c r="A75" s="13" t="s">
        <v>96</v>
      </c>
      <c r="B75" s="171" t="s">
        <v>172</v>
      </c>
      <c r="C75" s="13" t="s">
        <v>173</v>
      </c>
      <c r="D75" s="171" t="s">
        <v>174</v>
      </c>
      <c r="E75" s="13" t="s">
        <v>175</v>
      </c>
      <c r="F75" s="13" t="s">
        <v>129</v>
      </c>
      <c r="G75" s="13"/>
      <c r="H75" s="13"/>
      <c r="I75" s="13"/>
      <c r="J75" s="13"/>
      <c r="K75" s="13"/>
      <c r="L75" s="13"/>
      <c r="M75" s="13"/>
      <c r="N75" s="13"/>
    </row>
    <row r="76" spans="1:14" s="170" customFormat="1" ht="13.5">
      <c r="A76" s="13" t="s">
        <v>176</v>
      </c>
      <c r="B76" s="171" t="s">
        <v>177</v>
      </c>
      <c r="C76" s="171" t="s">
        <v>178</v>
      </c>
      <c r="D76" s="171" t="s">
        <v>268</v>
      </c>
      <c r="E76" s="171" t="s">
        <v>129</v>
      </c>
      <c r="F76" s="13"/>
      <c r="G76" s="13"/>
      <c r="H76" s="13"/>
      <c r="I76" s="13"/>
      <c r="J76" s="13"/>
      <c r="K76" s="13"/>
      <c r="L76" s="13"/>
      <c r="M76" s="13"/>
      <c r="N76" s="13"/>
    </row>
    <row r="77" spans="1:14" s="170" customFormat="1" ht="13.5">
      <c r="A77" s="13" t="s">
        <v>100</v>
      </c>
      <c r="B77" s="171" t="s">
        <v>179</v>
      </c>
      <c r="C77" s="13" t="s">
        <v>129</v>
      </c>
      <c r="D77" s="171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s="170" customFormat="1" ht="13.5">
      <c r="A78" s="13" t="s">
        <v>103</v>
      </c>
      <c r="B78" s="13" t="s">
        <v>180</v>
      </c>
      <c r="C78" s="171" t="s">
        <v>181</v>
      </c>
      <c r="D78" s="13" t="s">
        <v>182</v>
      </c>
      <c r="E78" s="172" t="s">
        <v>183</v>
      </c>
      <c r="F78" s="13" t="s">
        <v>184</v>
      </c>
      <c r="G78" s="13" t="s">
        <v>185</v>
      </c>
      <c r="H78" s="13" t="s">
        <v>186</v>
      </c>
      <c r="I78" s="13" t="s">
        <v>187</v>
      </c>
      <c r="J78" s="13" t="s">
        <v>188</v>
      </c>
      <c r="K78" s="13" t="s">
        <v>189</v>
      </c>
      <c r="L78" s="13" t="s">
        <v>190</v>
      </c>
      <c r="M78" s="13" t="s">
        <v>191</v>
      </c>
      <c r="N78" s="13" t="s">
        <v>129</v>
      </c>
    </row>
    <row r="79" spans="1:14" s="170" customFormat="1" ht="13.5" customHeight="1">
      <c r="A79" s="13" t="s">
        <v>229</v>
      </c>
      <c r="B79" s="172" t="s">
        <v>173</v>
      </c>
      <c r="C79" s="13" t="s">
        <v>192</v>
      </c>
      <c r="D79" s="172" t="s">
        <v>129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s="170" customFormat="1" ht="13.5" customHeight="1">
      <c r="A80" s="13" t="s">
        <v>106</v>
      </c>
      <c r="B80" s="172" t="s">
        <v>193</v>
      </c>
      <c r="C80" s="172" t="s">
        <v>194</v>
      </c>
      <c r="D80" s="172" t="s">
        <v>195</v>
      </c>
      <c r="E80" s="13" t="s">
        <v>196</v>
      </c>
      <c r="F80" s="13" t="s">
        <v>197</v>
      </c>
      <c r="G80" s="13" t="s">
        <v>198</v>
      </c>
      <c r="H80" s="13" t="s">
        <v>199</v>
      </c>
      <c r="I80" s="13"/>
      <c r="J80" s="13"/>
      <c r="K80" s="172"/>
      <c r="L80" s="13"/>
      <c r="M80" s="13"/>
      <c r="N80" s="13"/>
    </row>
    <row r="81" spans="1:14" s="170" customFormat="1" ht="13.5">
      <c r="A81" s="13"/>
      <c r="B81" s="17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s="170" customFormat="1" ht="13.5">
      <c r="A82" s="13"/>
      <c r="B82" s="17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s="170" customFormat="1" ht="13.5">
      <c r="A83" s="13"/>
      <c r="B83" s="17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ht="13.5" customHeight="1"/>
    <row r="85" ht="13.5" customHeight="1"/>
    <row r="86" ht="13.5" customHeight="1">
      <c r="B86" s="5">
        <v>0</v>
      </c>
    </row>
    <row r="87" ht="13.5" customHeight="1"/>
    <row r="88" spans="1:7" ht="13.5" customHeight="1">
      <c r="A88" s="4" t="s">
        <v>200</v>
      </c>
      <c r="B88" s="4" t="s">
        <v>201</v>
      </c>
      <c r="C88" s="4" t="s">
        <v>202</v>
      </c>
      <c r="D88" s="4" t="s">
        <v>203</v>
      </c>
      <c r="E88" s="4" t="s">
        <v>204</v>
      </c>
      <c r="F88" s="4" t="s">
        <v>205</v>
      </c>
      <c r="G88" s="4" t="s">
        <v>206</v>
      </c>
    </row>
    <row r="89" spans="1:7" ht="13.5" customHeight="1">
      <c r="A89" s="4" t="s">
        <v>123</v>
      </c>
      <c r="B89" s="8">
        <f>SUMIF('収支簿_助成事業者用'!$L$7:$L$3045,$A89,'収支簿_助成事業者用'!$U$7:$U$3045)</f>
        <v>1803000</v>
      </c>
      <c r="C89" s="8">
        <f>SUMIF('収支簿_助成事業者用'!$L$7:$L$3045,$A89,'収支簿_助成事業者用'!$X$7:$X$3045)</f>
        <v>0</v>
      </c>
      <c r="D89" s="8">
        <f>SUMIF('収支簿_助成事業者用'!$L$7:$L$3045,$A89,'収支簿_助成事業者用'!$AA$7:$AA$3045)</f>
        <v>0</v>
      </c>
      <c r="E89" s="8">
        <f>SUMIF('収支簿_助成事業者用'!$L$7:$L$3045,$A89,'収支簿_助成事業者用'!$AD$7:$AD$3045)</f>
        <v>0</v>
      </c>
      <c r="F89" s="8">
        <f>SUMIF('収支簿_助成事業者用'!$L$7:$L$3045,$A89,'収支簿_助成事業者用'!$AG$7:$AG$3045)</f>
        <v>0</v>
      </c>
      <c r="G89" s="8">
        <f>SUMIF('収支簿_助成事業者用'!$L$7:$L$3045,$A89,'収支簿_助成事業者用'!$AJ$7:$AJ$3045)</f>
        <v>0</v>
      </c>
    </row>
    <row r="90" spans="1:7" ht="13.5" customHeight="1">
      <c r="A90" s="4" t="s">
        <v>63</v>
      </c>
      <c r="B90" s="8">
        <f>SUMIF('収支簿_助成事業者用'!$L$7:$L$3045,$A90,'収支簿_助成事業者用'!$U$7:$U$3045)</f>
        <v>0</v>
      </c>
      <c r="C90" s="8">
        <f>SUMIF('収支簿_助成事業者用'!$L$7:$L$3045,$A90,'収支簿_助成事業者用'!$X$7:$X$3045)</f>
        <v>0</v>
      </c>
      <c r="D90" s="8">
        <f>SUMIF('収支簿_助成事業者用'!$L$7:$L$3045,$A90,'収支簿_助成事業者用'!$AA$7:$AA$3045)</f>
        <v>0</v>
      </c>
      <c r="E90" s="8">
        <f>SUMIF('収支簿_助成事業者用'!$L$7:$L$3045,$A90,'収支簿_助成事業者用'!$AD$7:$AD$3045)</f>
        <v>0</v>
      </c>
      <c r="F90" s="8">
        <f>SUMIF('収支簿_助成事業者用'!$L$7:$L$3045,$A90,'収支簿_助成事業者用'!$AG$7:$AG$3045)</f>
        <v>0</v>
      </c>
      <c r="G90" s="8">
        <f>SUMIF('収支簿_助成事業者用'!$L$7:$L$3045,$A90,'収支簿_助成事業者用'!$AJ$7:$AJ$3045)</f>
        <v>0</v>
      </c>
    </row>
    <row r="91" spans="1:7" ht="13.5" customHeight="1">
      <c r="A91" s="4" t="s">
        <v>66</v>
      </c>
      <c r="B91" s="8">
        <f>SUMIF('収支簿_助成事業者用'!$L$7:$L$3045,$A91,'収支簿_助成事業者用'!$U$7:$U$3045)</f>
        <v>0</v>
      </c>
      <c r="C91" s="8">
        <f>SUMIF('収支簿_助成事業者用'!$L$7:$L$3045,$A91,'収支簿_助成事業者用'!$X$7:$X$3045)</f>
        <v>0</v>
      </c>
      <c r="D91" s="8">
        <f>SUMIF('収支簿_助成事業者用'!$L$7:$L$3045,$A91,'収支簿_助成事業者用'!$AA$7:$AA$3045)</f>
        <v>0</v>
      </c>
      <c r="E91" s="8">
        <f>SUMIF('収支簿_助成事業者用'!$L$7:$L$3045,$A91,'収支簿_助成事業者用'!$AD$7:$AD$3045)</f>
        <v>0</v>
      </c>
      <c r="F91" s="8">
        <f>SUMIF('収支簿_助成事業者用'!$L$7:$L$3045,$A91,'収支簿_助成事業者用'!$AG$7:$AG$3045)</f>
        <v>0</v>
      </c>
      <c r="G91" s="8">
        <f>SUMIF('収支簿_助成事業者用'!$L$7:$L$3045,$A91,'収支簿_助成事業者用'!$AJ$7:$AJ$3045)</f>
        <v>0</v>
      </c>
    </row>
    <row r="92" spans="1:7" ht="13.5" customHeight="1">
      <c r="A92" s="4" t="s">
        <v>69</v>
      </c>
      <c r="B92" s="8">
        <f>SUMIF('収支簿_助成事業者用'!$L$7:$L$3045,$A92,'収支簿_助成事業者用'!$U$7:$U$3045)</f>
        <v>0</v>
      </c>
      <c r="C92" s="8">
        <f>SUMIF('収支簿_助成事業者用'!$L$7:$L$3045,$A92,'収支簿_助成事業者用'!$X$7:$X$3045)</f>
        <v>0</v>
      </c>
      <c r="D92" s="8">
        <f>SUMIF('収支簿_助成事業者用'!$L$7:$L$3045,$A92,'収支簿_助成事業者用'!$AA$7:$AA$3045)</f>
        <v>0</v>
      </c>
      <c r="E92" s="8">
        <f>SUMIF('収支簿_助成事業者用'!$L$7:$L$3045,$A92,'収支簿_助成事業者用'!$AD$7:$AD$3045)</f>
        <v>0</v>
      </c>
      <c r="F92" s="8">
        <f>SUMIF('収支簿_助成事業者用'!$L$7:$L$3045,$A92,'収支簿_助成事業者用'!$AG$7:$AG$3045)</f>
        <v>0</v>
      </c>
      <c r="G92" s="8">
        <f>SUMIF('収支簿_助成事業者用'!$L$7:$L$3045,$A92,'収支簿_助成事業者用'!$AJ$7:$AJ$3045)</f>
        <v>0</v>
      </c>
    </row>
    <row r="93" spans="1:7" ht="13.5" customHeight="1">
      <c r="A93" s="4" t="s">
        <v>226</v>
      </c>
      <c r="B93" s="8">
        <f>SUMIF('収支簿_助成事業者用'!$L$7:$L$3045,$A93,'収支簿_助成事業者用'!$U$7:$U$3045)</f>
        <v>0</v>
      </c>
      <c r="C93" s="8">
        <f>SUMIF('収支簿_助成事業者用'!$L$7:$L$3045,$A93,'収支簿_助成事業者用'!$X$7:$X$3045)</f>
        <v>0</v>
      </c>
      <c r="D93" s="8">
        <f>SUMIF('収支簿_助成事業者用'!$L$7:$L$3045,$A93,'収支簿_助成事業者用'!$AA$7:$AA$3045)</f>
        <v>0</v>
      </c>
      <c r="E93" s="8">
        <f>SUMIF('収支簿_助成事業者用'!$L$7:$L$3045,$A93,'収支簿_助成事業者用'!$AD$7:$AD$3045)</f>
        <v>0</v>
      </c>
      <c r="F93" s="8">
        <f>SUMIF('収支簿_助成事業者用'!$L$7:$L$3045,$A93,'収支簿_助成事業者用'!$AG$7:$AG$3045)</f>
        <v>0</v>
      </c>
      <c r="G93" s="8">
        <f>SUMIF('収支簿_助成事業者用'!$L$7:$L$3045,$A93,'収支簿_助成事業者用'!$AJ$7:$AJ$3045)</f>
        <v>0</v>
      </c>
    </row>
    <row r="94" spans="1:7" ht="13.5" customHeight="1">
      <c r="A94" s="4" t="s">
        <v>71</v>
      </c>
      <c r="B94" s="8">
        <f>SUMIF('収支簿_助成事業者用'!$L$7:$L$3045,$A94,'収支簿_助成事業者用'!$U$7:$U$3045)</f>
        <v>11</v>
      </c>
      <c r="C94" s="8">
        <f>SUMIF('収支簿_助成事業者用'!$L$7:$L$3045,$A94,'収支簿_助成事業者用'!$X$7:$X$3045)</f>
        <v>0</v>
      </c>
      <c r="D94" s="8">
        <f>SUMIF('収支簿_助成事業者用'!$L$7:$L$3045,$A94,'収支簿_助成事業者用'!$AA$7:$AA$3045)</f>
        <v>0</v>
      </c>
      <c r="E94" s="8">
        <f>SUMIF('収支簿_助成事業者用'!$L$7:$L$3045,$A94,'収支簿_助成事業者用'!$AD$7:$AD$3045)</f>
        <v>0</v>
      </c>
      <c r="F94" s="8">
        <f>SUMIF('収支簿_助成事業者用'!$L$7:$L$3045,$A94,'収支簿_助成事業者用'!$AG$7:$AG$3045)</f>
        <v>0</v>
      </c>
      <c r="G94" s="8">
        <f>SUMIF('収支簿_助成事業者用'!$L$7:$L$3045,$A94,'収支簿_助成事業者用'!$AJ$7:$AJ$3045)</f>
        <v>0</v>
      </c>
    </row>
    <row r="95" spans="1:7" ht="13.5" customHeight="1">
      <c r="A95" s="4" t="s">
        <v>74</v>
      </c>
      <c r="B95" s="8">
        <f>SUMIF('収支簿_助成事業者用'!$L$7:$L$3045,$A95,'収支簿_助成事業者用'!$U$7:$U$3045)</f>
        <v>0</v>
      </c>
      <c r="C95" s="8">
        <f>SUMIF('収支簿_助成事業者用'!$L$7:$L$3045,$A95,'収支簿_助成事業者用'!$X$7:$X$3045)</f>
        <v>0</v>
      </c>
      <c r="D95" s="8">
        <f>SUMIF('収支簿_助成事業者用'!$L$7:$L$3045,$A95,'収支簿_助成事業者用'!$AA$7:$AA$3045)</f>
        <v>0</v>
      </c>
      <c r="E95" s="8">
        <f>SUMIF('収支簿_助成事業者用'!$L$7:$L$3045,$A95,'収支簿_助成事業者用'!$AD$7:$AD$3045)</f>
        <v>0</v>
      </c>
      <c r="F95" s="8">
        <f>SUMIF('収支簿_助成事業者用'!$L$7:$L$3045,$A95,'収支簿_助成事業者用'!$AG$7:$AG$3045)</f>
        <v>0</v>
      </c>
      <c r="G95" s="8">
        <f>SUMIF('収支簿_助成事業者用'!$L$7:$L$3045,$A95,'収支簿_助成事業者用'!$AJ$7:$AJ$3045)</f>
        <v>0</v>
      </c>
    </row>
    <row r="96" spans="1:7" ht="13.5" customHeight="1">
      <c r="A96" s="4" t="s">
        <v>146</v>
      </c>
      <c r="B96" s="8">
        <f>SUMIF('収支簿_助成事業者用'!$L$7:$L$3045,$A96,'収支簿_助成事業者用'!$U$7:$U$3045)</f>
        <v>0</v>
      </c>
      <c r="C96" s="8">
        <f>SUMIF('収支簿_助成事業者用'!$L$7:$L$3045,$A96,'収支簿_助成事業者用'!$X$7:$X$3045)</f>
        <v>0</v>
      </c>
      <c r="D96" s="8">
        <f>SUMIF('収支簿_助成事業者用'!$L$7:$L$3045,$A96,'収支簿_助成事業者用'!$AA$7:$AA$3045)</f>
        <v>0</v>
      </c>
      <c r="E96" s="8">
        <f>SUMIF('収支簿_助成事業者用'!$L$7:$L$3045,$A96,'収支簿_助成事業者用'!$AD$7:$AD$3045)</f>
        <v>0</v>
      </c>
      <c r="F96" s="8">
        <f>SUMIF('収支簿_助成事業者用'!$L$7:$L$3045,$A96,'収支簿_助成事業者用'!$AG$7:$AG$3045)</f>
        <v>0</v>
      </c>
      <c r="G96" s="8">
        <f>SUMIF('収支簿_助成事業者用'!$L$7:$L$3045,$A96,'収支簿_助成事業者用'!$AJ$7:$AJ$3045)</f>
        <v>0</v>
      </c>
    </row>
    <row r="97" spans="1:7" ht="13.5" customHeight="1">
      <c r="A97" s="4" t="s">
        <v>80</v>
      </c>
      <c r="B97" s="8">
        <f>SUMIF('収支簿_助成事業者用'!$L$7:$L$3045,$A97,'収支簿_助成事業者用'!$U$7:$U$3045)</f>
        <v>0</v>
      </c>
      <c r="C97" s="8">
        <f>SUMIF('収支簿_助成事業者用'!$L$7:$L$3045,$A97,'収支簿_助成事業者用'!$X$7:$X$3045)</f>
        <v>0</v>
      </c>
      <c r="D97" s="8">
        <f>SUMIF('収支簿_助成事業者用'!$L$7:$L$3045,$A97,'収支簿_助成事業者用'!$AA$7:$AA$3045)</f>
        <v>0</v>
      </c>
      <c r="E97" s="8">
        <f>SUMIF('収支簿_助成事業者用'!$L$7:$L$3045,$A97,'収支簿_助成事業者用'!$AD$7:$AD$3045)</f>
        <v>0</v>
      </c>
      <c r="F97" s="8">
        <f>SUMIF('収支簿_助成事業者用'!$L$7:$L$3045,$A97,'収支簿_助成事業者用'!$AG$7:$AG$3045)</f>
        <v>0</v>
      </c>
      <c r="G97" s="8">
        <f>SUMIF('収支簿_助成事業者用'!$L$7:$L$3045,$A97,'収支簿_助成事業者用'!$AJ$7:$AJ$3045)</f>
        <v>0</v>
      </c>
    </row>
    <row r="98" spans="1:7" ht="13.5" customHeight="1">
      <c r="A98" s="4" t="s">
        <v>82</v>
      </c>
      <c r="B98" s="8">
        <f>SUMIF('収支簿_助成事業者用'!$L$7:$L$3045,$A98,'収支簿_助成事業者用'!$U$7:$U$3045)</f>
        <v>0</v>
      </c>
      <c r="C98" s="8">
        <f>SUMIF('収支簿_助成事業者用'!$L$7:$L$3045,$A98,'収支簿_助成事業者用'!$X$7:$X$3045)</f>
        <v>0</v>
      </c>
      <c r="D98" s="8">
        <f>SUMIF('収支簿_助成事業者用'!$L$7:$L$3045,$A98,'収支簿_助成事業者用'!$AA$7:$AA$3045)</f>
        <v>0</v>
      </c>
      <c r="E98" s="8">
        <f>SUMIF('収支簿_助成事業者用'!$L$7:$L$3045,$A98,'収支簿_助成事業者用'!$AD$7:$AD$3045)</f>
        <v>0</v>
      </c>
      <c r="F98" s="8">
        <f>SUMIF('収支簿_助成事業者用'!$L$7:$L$3045,$A98,'収支簿_助成事業者用'!$AG$7:$AG$3045)</f>
        <v>0</v>
      </c>
      <c r="G98" s="8">
        <f>SUMIF('収支簿_助成事業者用'!$L$7:$L$3045,$A98,'収支簿_助成事業者用'!$AJ$7:$AJ$3045)</f>
        <v>0</v>
      </c>
    </row>
    <row r="99" spans="1:7" ht="13.5" customHeight="1">
      <c r="A99" s="4" t="s">
        <v>84</v>
      </c>
      <c r="B99" s="8">
        <f>SUMIF('収支簿_助成事業者用'!$L$7:$L$3045,$A99,'収支簿_助成事業者用'!$U$7:$U$3045)</f>
        <v>0</v>
      </c>
      <c r="C99" s="8">
        <f>SUMIF('収支簿_助成事業者用'!$L$7:$L$3045,$A99,'収支簿_助成事業者用'!$X$7:$X$3045)</f>
        <v>0</v>
      </c>
      <c r="D99" s="8">
        <f>SUMIF('収支簿_助成事業者用'!$L$7:$L$3045,$A99,'収支簿_助成事業者用'!$AA$7:$AA$3045)</f>
        <v>0</v>
      </c>
      <c r="E99" s="8">
        <f>SUMIF('収支簿_助成事業者用'!$L$7:$L$3045,$A99,'収支簿_助成事業者用'!$AD$7:$AD$3045)</f>
        <v>0</v>
      </c>
      <c r="F99" s="8">
        <f>SUMIF('収支簿_助成事業者用'!$L$7:$L$3045,$A99,'収支簿_助成事業者用'!$AG$7:$AG$3045)</f>
        <v>0</v>
      </c>
      <c r="G99" s="8">
        <f>SUMIF('収支簿_助成事業者用'!$L$7:$L$3045,$A99,'収支簿_助成事業者用'!$AJ$7:$AJ$3045)</f>
        <v>0</v>
      </c>
    </row>
    <row r="100" spans="1:7" ht="13.5" customHeight="1">
      <c r="A100" s="4" t="s">
        <v>86</v>
      </c>
      <c r="B100" s="8">
        <f>SUMIF('収支簿_助成事業者用'!$L$7:$L$3045,$A100,'収支簿_助成事業者用'!$U$7:$U$3045)</f>
        <v>0</v>
      </c>
      <c r="C100" s="8">
        <f>SUMIF('収支簿_助成事業者用'!$L$7:$L$3045,$A100,'収支簿_助成事業者用'!$X$7:$X$3045)</f>
        <v>0</v>
      </c>
      <c r="D100" s="8">
        <f>SUMIF('収支簿_助成事業者用'!$L$7:$L$3045,$A100,'収支簿_助成事業者用'!$AA$7:$AA$3045)</f>
        <v>0</v>
      </c>
      <c r="E100" s="8">
        <f>SUMIF('収支簿_助成事業者用'!$L$7:$L$3045,$A100,'収支簿_助成事業者用'!$AD$7:$AD$3045)</f>
        <v>0</v>
      </c>
      <c r="F100" s="8">
        <f>SUMIF('収支簿_助成事業者用'!$L$7:$L$3045,$A100,'収支簿_助成事業者用'!$AG$7:$AG$3045)</f>
        <v>0</v>
      </c>
      <c r="G100" s="8">
        <f>SUMIF('収支簿_助成事業者用'!$L$7:$L$3045,$A100,'収支簿_助成事業者用'!$AJ$7:$AJ$3045)</f>
        <v>0</v>
      </c>
    </row>
    <row r="101" spans="1:7" ht="13.5" customHeight="1">
      <c r="A101" s="4" t="s">
        <v>88</v>
      </c>
      <c r="B101" s="8">
        <f>SUMIF('収支簿_助成事業者用'!$L$7:$L$3045,$A101,'収支簿_助成事業者用'!$U$7:$U$3045)</f>
        <v>0</v>
      </c>
      <c r="C101" s="8">
        <f>SUMIF('収支簿_助成事業者用'!$L$7:$L$3045,$A101,'収支簿_助成事業者用'!$X$7:$X$3045)</f>
        <v>0</v>
      </c>
      <c r="D101" s="8">
        <f>SUMIF('収支簿_助成事業者用'!$L$7:$L$3045,$A101,'収支簿_助成事業者用'!$AA$7:$AA$3045)</f>
        <v>0</v>
      </c>
      <c r="E101" s="8">
        <f>SUMIF('収支簿_助成事業者用'!$L$7:$L$3045,$A101,'収支簿_助成事業者用'!$AD$7:$AD$3045)</f>
        <v>0</v>
      </c>
      <c r="F101" s="8">
        <f>SUMIF('収支簿_助成事業者用'!$L$7:$L$3045,$A101,'収支簿_助成事業者用'!$AG$7:$AG$3045)</f>
        <v>0</v>
      </c>
      <c r="G101" s="8">
        <f>SUMIF('収支簿_助成事業者用'!$L$7:$L$3045,$A101,'収支簿_助成事業者用'!$AJ$7:$AJ$3045)</f>
        <v>0</v>
      </c>
    </row>
    <row r="102" spans="1:7" ht="13.5" customHeight="1">
      <c r="A102" s="4" t="s">
        <v>90</v>
      </c>
      <c r="B102" s="8">
        <f>SUMIF('収支簿_助成事業者用'!$L$7:$L$3045,$A102,'収支簿_助成事業者用'!$U$7:$U$3045)</f>
        <v>0</v>
      </c>
      <c r="C102" s="8">
        <f>SUMIF('収支簿_助成事業者用'!$L$7:$L$3045,$A102,'収支簿_助成事業者用'!$X$7:$X$3045)</f>
        <v>0</v>
      </c>
      <c r="D102" s="8">
        <f>SUMIF('収支簿_助成事業者用'!$L$7:$L$3045,$A102,'収支簿_助成事業者用'!$AA$7:$AA$3045)</f>
        <v>0</v>
      </c>
      <c r="E102" s="8">
        <f>SUMIF('収支簿_助成事業者用'!$L$7:$L$3045,$A102,'収支簿_助成事業者用'!$AD$7:$AD$3045)</f>
        <v>0</v>
      </c>
      <c r="F102" s="8">
        <f>SUMIF('収支簿_助成事業者用'!$L$7:$L$3045,$A102,'収支簿_助成事業者用'!$AG$7:$AG$3045)</f>
        <v>0</v>
      </c>
      <c r="G102" s="8">
        <f>SUMIF('収支簿_助成事業者用'!$L$7:$L$3045,$A102,'収支簿_助成事業者用'!$AJ$7:$AJ$3045)</f>
        <v>0</v>
      </c>
    </row>
    <row r="103" spans="1:7" ht="13.5" customHeight="1">
      <c r="A103" s="4" t="s">
        <v>92</v>
      </c>
      <c r="B103" s="8">
        <f>SUMIF('収支簿_助成事業者用'!$L$7:$L$3045,$A103,'収支簿_助成事業者用'!$U$7:$U$3045)</f>
        <v>0</v>
      </c>
      <c r="C103" s="8">
        <f>SUMIF('収支簿_助成事業者用'!$L$7:$L$3045,$A103,'収支簿_助成事業者用'!$X$7:$X$3045)</f>
        <v>0</v>
      </c>
      <c r="D103" s="8">
        <f>SUMIF('収支簿_助成事業者用'!$L$7:$L$3045,$A103,'収支簿_助成事業者用'!$AA$7:$AA$3045)</f>
        <v>0</v>
      </c>
      <c r="E103" s="8">
        <f>SUMIF('収支簿_助成事業者用'!$L$7:$L$3045,$A103,'収支簿_助成事業者用'!$AD$7:$AD$3045)</f>
        <v>0</v>
      </c>
      <c r="F103" s="8">
        <f>SUMIF('収支簿_助成事業者用'!$L$7:$L$3045,$A103,'収支簿_助成事業者用'!$AG$7:$AG$3045)</f>
        <v>0</v>
      </c>
      <c r="G103" s="8">
        <f>SUMIF('収支簿_助成事業者用'!$L$7:$L$3045,$A103,'収支簿_助成事業者用'!$AJ$7:$AJ$3045)</f>
        <v>0</v>
      </c>
    </row>
    <row r="104" spans="1:7" ht="13.5" customHeight="1">
      <c r="A104" s="4" t="s">
        <v>94</v>
      </c>
      <c r="B104" s="8">
        <f>SUMIF('収支簿_助成事業者用'!$L$7:$L$3045,$A104,'収支簿_助成事業者用'!$U$7:$U$3045)</f>
        <v>0</v>
      </c>
      <c r="C104" s="8">
        <f>SUMIF('収支簿_助成事業者用'!$L$7:$L$3045,$A104,'収支簿_助成事業者用'!$X$7:$X$3045)</f>
        <v>0</v>
      </c>
      <c r="D104" s="8">
        <f>SUMIF('収支簿_助成事業者用'!$L$7:$L$3045,$A104,'収支簿_助成事業者用'!$AA$7:$AA$3045)</f>
        <v>0</v>
      </c>
      <c r="E104" s="8">
        <f>SUMIF('収支簿_助成事業者用'!$L$7:$L$3045,$A104,'収支簿_助成事業者用'!$AD$7:$AD$3045)</f>
        <v>0</v>
      </c>
      <c r="F104" s="8">
        <f>SUMIF('収支簿_助成事業者用'!$L$7:$L$3045,$A104,'収支簿_助成事業者用'!$AG$7:$AG$3045)</f>
        <v>0</v>
      </c>
      <c r="G104" s="8">
        <f>SUMIF('収支簿_助成事業者用'!$L$7:$L$3045,$A104,'収支簿_助成事業者用'!$AJ$7:$AJ$3045)</f>
        <v>0</v>
      </c>
    </row>
    <row r="105" spans="1:7" ht="13.5" customHeight="1">
      <c r="A105" s="4" t="s">
        <v>96</v>
      </c>
      <c r="B105" s="8">
        <f>SUMIF('収支簿_助成事業者用'!$L$7:$L$3045,$A105,'収支簿_助成事業者用'!$U$7:$U$3045)</f>
        <v>0</v>
      </c>
      <c r="C105" s="8">
        <f>SUMIF('収支簿_助成事業者用'!$L$7:$L$3045,$A105,'収支簿_助成事業者用'!$X$7:$X$3045)</f>
        <v>0</v>
      </c>
      <c r="D105" s="8">
        <f>SUMIF('収支簿_助成事業者用'!$L$7:$L$3045,$A105,'収支簿_助成事業者用'!$AA$7:$AA$3045)</f>
        <v>0</v>
      </c>
      <c r="E105" s="8">
        <f>SUMIF('収支簿_助成事業者用'!$L$7:$L$3045,$A105,'収支簿_助成事業者用'!$AD$7:$AD$3045)</f>
        <v>0</v>
      </c>
      <c r="F105" s="8">
        <f>SUMIF('収支簿_助成事業者用'!$L$7:$L$3045,$A105,'収支簿_助成事業者用'!$AG$7:$AG$3045)</f>
        <v>0</v>
      </c>
      <c r="G105" s="8">
        <f>SUMIF('収支簿_助成事業者用'!$L$7:$L$3045,$A105,'収支簿_助成事業者用'!$AJ$7:$AJ$3045)</f>
        <v>0</v>
      </c>
    </row>
    <row r="106" spans="1:7" ht="13.5" customHeight="1">
      <c r="A106" s="4" t="s">
        <v>176</v>
      </c>
      <c r="B106" s="8">
        <f>SUMIF('収支簿_助成事業者用'!$L$7:$L$3045,$A106,'収支簿_助成事業者用'!$U$7:$U$3045)</f>
        <v>0</v>
      </c>
      <c r="C106" s="8">
        <f>SUMIF('収支簿_助成事業者用'!$L$7:$L$3045,$A106,'収支簿_助成事業者用'!$X$7:$X$3045)</f>
        <v>2271875</v>
      </c>
      <c r="D106" s="8">
        <f>SUMIF('収支簿_助成事業者用'!$L$7:$L$3045,$A106,'収支簿_助成事業者用'!$AA$7:$AA$3045)</f>
        <v>2271875</v>
      </c>
      <c r="E106" s="8">
        <f>SUMIF('収支簿_助成事業者用'!$L$7:$L$3045,$A106,'収支簿_助成事業者用'!$AD$7:$AD$3045)</f>
        <v>1993875</v>
      </c>
      <c r="F106" s="8">
        <f>SUMIF('収支簿_助成事業者用'!$L$7:$L$3045,$A106,'収支簿_助成事業者用'!$AG$7:$AG$3045)</f>
        <v>278000</v>
      </c>
      <c r="G106" s="8">
        <f>SUMIF('収支簿_助成事業者用'!$L$7:$L$3045,$A106,'収支簿_助成事業者用'!$AJ$7:$AJ$3045)</f>
        <v>0</v>
      </c>
    </row>
    <row r="107" spans="1:7" ht="13.5" customHeight="1">
      <c r="A107" s="4" t="s">
        <v>100</v>
      </c>
      <c r="B107" s="8">
        <f>SUMIF('収支簿_助成事業者用'!$L$7:$L$3045,$A107,'収支簿_助成事業者用'!$U$7:$U$3045)</f>
        <v>0</v>
      </c>
      <c r="C107" s="8">
        <f>SUMIF('収支簿_助成事業者用'!$L$7:$L$3045,$A107,'収支簿_助成事業者用'!$X$7:$X$3045)</f>
        <v>0</v>
      </c>
      <c r="D107" s="8">
        <f>SUMIF('収支簿_助成事業者用'!$L$7:$L$3045,$A107,'収支簿_助成事業者用'!$AA$7:$AA$3045)</f>
        <v>0</v>
      </c>
      <c r="E107" s="8">
        <f>SUMIF('収支簿_助成事業者用'!$L$7:$L$3045,$A107,'収支簿_助成事業者用'!$AD$7:$AD$3045)</f>
        <v>0</v>
      </c>
      <c r="F107" s="8">
        <f>SUMIF('収支簿_助成事業者用'!$L$7:$L$3045,$A107,'収支簿_助成事業者用'!$AG$7:$AG$3045)</f>
        <v>0</v>
      </c>
      <c r="G107" s="8">
        <f>SUMIF('収支簿_助成事業者用'!$L$7:$L$3045,$A107,'収支簿_助成事業者用'!$AJ$7:$AJ$3045)</f>
        <v>0</v>
      </c>
    </row>
    <row r="108" spans="1:7" ht="13.5" customHeight="1">
      <c r="A108" s="4" t="s">
        <v>103</v>
      </c>
      <c r="B108" s="8">
        <f>SUMIF('収支簿_助成事業者用'!$L$7:$L$3045,$A108,'収支簿_助成事業者用'!$U$7:$U$3045)</f>
        <v>0</v>
      </c>
      <c r="C108" s="8">
        <f>SUMIF('収支簿_助成事業者用'!$L$7:$L$3045,$A108,'収支簿_助成事業者用'!$X$7:$X$3045)</f>
        <v>20960</v>
      </c>
      <c r="D108" s="8">
        <f>SUMIF('収支簿_助成事業者用'!$L$7:$L$3045,$A108,'収支簿_助成事業者用'!$AA$7:$AA$3045)</f>
        <v>10480</v>
      </c>
      <c r="E108" s="8">
        <f>SUMIF('収支簿_助成事業者用'!$L$7:$L$3045,$A108,'収支簿_助成事業者用'!$AD$7:$AD$3045)</f>
        <v>10480</v>
      </c>
      <c r="F108" s="8">
        <f>SUMIF('収支簿_助成事業者用'!$L$7:$L$3045,$A108,'収支簿_助成事業者用'!$AG$7:$AG$3045)</f>
        <v>0</v>
      </c>
      <c r="G108" s="8">
        <f>SUMIF('収支簿_助成事業者用'!$L$7:$L$3045,$A108,'収支簿_助成事業者用'!$AJ$7:$AJ$3045)</f>
        <v>10480</v>
      </c>
    </row>
    <row r="109" spans="1:7" ht="13.5" customHeight="1">
      <c r="A109" s="4" t="s">
        <v>229</v>
      </c>
      <c r="B109" s="8">
        <f>SUMIF('収支簿_助成事業者用'!$L$7:$L$3045,$A109,'収支簿_助成事業者用'!$U$7:$U$3045)</f>
        <v>0</v>
      </c>
      <c r="C109" s="8">
        <f>SUMIF('収支簿_助成事業者用'!$L$7:$L$3045,$A109,'収支簿_助成事業者用'!$X$7:$X$3045)</f>
        <v>0</v>
      </c>
      <c r="D109" s="8">
        <f>SUMIF('収支簿_助成事業者用'!$L$7:$L$3045,$A109,'収支簿_助成事業者用'!$AA$7:$AA$3045)</f>
        <v>0</v>
      </c>
      <c r="E109" s="8">
        <f>SUMIF('収支簿_助成事業者用'!$L$7:$L$3045,$A109,'収支簿_助成事業者用'!$AD$7:$AD$3045)</f>
        <v>0</v>
      </c>
      <c r="F109" s="8">
        <f>SUMIF('収支簿_助成事業者用'!$L$7:$L$3045,$A109,'収支簿_助成事業者用'!$AG$7:$AG$3045)</f>
        <v>0</v>
      </c>
      <c r="G109" s="8">
        <f>SUMIF('収支簿_助成事業者用'!$L$7:$L$3045,$A109,'収支簿_助成事業者用'!$AJ$7:$AJ$3045)</f>
        <v>0</v>
      </c>
    </row>
    <row r="110" spans="1:8" ht="13.5" customHeight="1" thickBot="1">
      <c r="A110" s="4" t="s">
        <v>106</v>
      </c>
      <c r="B110" s="8">
        <f>SUMIF('収支簿_助成事業者用'!$L$7:$L$3045,$A110,'収支簿_助成事業者用'!$U$7:$U$3045)</f>
        <v>0</v>
      </c>
      <c r="C110" s="8">
        <f>SUMIF('収支簿_助成事業者用'!$L$7:$L$3045,$A110,'収支簿_助成事業者用'!$X$7:$X$3045)</f>
        <v>0</v>
      </c>
      <c r="D110" s="8">
        <f>SUMIF('収支簿_助成事業者用'!$L$7:$L$3045,$A110,'収支簿_助成事業者用'!$AA$7:$AA$3045)</f>
        <v>0</v>
      </c>
      <c r="E110" s="8">
        <f>SUMIF('収支簿_助成事業者用'!$L$7:$L$3045,$A110,'収支簿_助成事業者用'!$AD$7:$AD$3045)</f>
        <v>0</v>
      </c>
      <c r="F110" s="8">
        <f>SUMIF('収支簿_助成事業者用'!$L$7:$L$3045,$A110,'収支簿_助成事業者用'!$AG$7:$AG$3045)</f>
        <v>0</v>
      </c>
      <c r="G110" s="8">
        <f>SUMIF('収支簿_助成事業者用'!$L$7:$L$3045,$A110,'収支簿_助成事業者用'!$AJ$7:$AJ$3045)</f>
        <v>0</v>
      </c>
      <c r="H110" s="5" t="s">
        <v>239</v>
      </c>
    </row>
    <row r="111" spans="1:8" ht="13.5" customHeight="1" thickTop="1">
      <c r="A111" s="9" t="s">
        <v>207</v>
      </c>
      <c r="B111" s="10">
        <f aca="true" t="shared" si="2" ref="B111:G111">SUBTOTAL(109,B89:B110)</f>
        <v>1803011</v>
      </c>
      <c r="C111" s="10">
        <f t="shared" si="2"/>
        <v>2292835</v>
      </c>
      <c r="D111" s="10">
        <f t="shared" si="2"/>
        <v>2282355</v>
      </c>
      <c r="E111" s="10">
        <f t="shared" si="2"/>
        <v>2004355</v>
      </c>
      <c r="F111" s="10">
        <f t="shared" si="2"/>
        <v>278000</v>
      </c>
      <c r="G111" s="10">
        <f t="shared" si="2"/>
        <v>10480</v>
      </c>
      <c r="H111" s="11">
        <f>C111-B111</f>
        <v>489824</v>
      </c>
    </row>
  </sheetData>
  <sheetProtection password="FF21" sheet="1" selectLockedCells="1" selectUnlockedCells="1"/>
  <conditionalFormatting sqref="H111">
    <cfRule type="expression" priority="1" dxfId="8" stopIfTrue="1">
      <formula>$H$111&lt;0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2018-07-09T04:39:14Z</dcterms:created>
  <dcterms:modified xsi:type="dcterms:W3CDTF">2020-04-10T01:09:52Z</dcterms:modified>
  <cp:category/>
  <cp:version/>
  <cp:contentType/>
  <cp:contentStatus/>
</cp:coreProperties>
</file>